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 activeTab="2"/>
  </bookViews>
  <sheets>
    <sheet name="Individual" sheetId="1" r:id="rId1"/>
    <sheet name="Aggregated" sheetId="2" r:id="rId2"/>
    <sheet name="Aggregated Cut" sheetId="3" r:id="rId3"/>
    <sheet name="Result" sheetId="4" r:id="rId4"/>
    <sheet name="Sheet1" sheetId="5" r:id="rId5"/>
    <sheet name="Sheet2" sheetId="6" r:id="rId6"/>
    <sheet name="Sheet3" sheetId="7" r:id="rId7"/>
  </sheets>
  <calcPr calcId="125725"/>
</workbook>
</file>

<file path=xl/calcChain.xml><?xml version="1.0" encoding="utf-8"?>
<calcChain xmlns="http://schemas.openxmlformats.org/spreadsheetml/2006/main">
  <c r="N132" i="1"/>
  <c r="H127" i="7"/>
  <c r="H126"/>
  <c r="L107"/>
  <c r="L106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69"/>
  <c r="L68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38"/>
  <c r="L37"/>
  <c r="L36"/>
  <c r="L35"/>
  <c r="L34"/>
  <c r="L33"/>
  <c r="L32"/>
  <c r="L31"/>
  <c r="L30"/>
  <c r="L29"/>
  <c r="L28"/>
  <c r="L27"/>
  <c r="L26"/>
  <c r="L25"/>
  <c r="L24"/>
  <c r="L23"/>
  <c r="L22"/>
  <c r="L20"/>
  <c r="L19"/>
  <c r="L17"/>
  <c r="L16"/>
  <c r="L15"/>
  <c r="L14"/>
  <c r="L9"/>
  <c r="L8"/>
  <c r="L7"/>
  <c r="L6"/>
  <c r="L5"/>
  <c r="M137" i="1"/>
  <c r="M136"/>
  <c r="M135"/>
  <c r="M134"/>
  <c r="J127"/>
  <c r="J126"/>
  <c r="G120" i="6"/>
  <c r="F120"/>
  <c r="G114"/>
  <c r="F114"/>
  <c r="G92"/>
  <c r="F92"/>
  <c r="G80"/>
  <c r="F80"/>
  <c r="C70"/>
  <c r="C71"/>
  <c r="C72"/>
  <c r="C73"/>
  <c r="C74"/>
  <c r="C75"/>
  <c r="J121" i="7" l="1"/>
  <c r="J123"/>
  <c r="P123" i="1"/>
  <c r="P121"/>
  <c r="O122"/>
  <c r="O123"/>
  <c r="O124"/>
  <c r="O121"/>
  <c r="N122"/>
  <c r="N123"/>
  <c r="N124"/>
  <c r="N121"/>
  <c r="G87" i="2"/>
  <c r="G86"/>
  <c r="R6" i="1"/>
  <c r="R5"/>
  <c r="R11" i="3" l="1"/>
  <c r="R10"/>
  <c r="R9"/>
  <c r="S13" i="2"/>
  <c r="S12"/>
  <c r="S11"/>
  <c r="R63" i="3"/>
  <c r="R61"/>
  <c r="R59"/>
  <c r="R58"/>
  <c r="R57"/>
  <c r="R56"/>
  <c r="R39"/>
  <c r="R37"/>
  <c r="R36"/>
  <c r="R35"/>
  <c r="R34"/>
  <c r="R33"/>
  <c r="R31"/>
  <c r="R30"/>
  <c r="R28"/>
  <c r="R27"/>
  <c r="R26"/>
  <c r="R25"/>
  <c r="R23"/>
  <c r="R22"/>
  <c r="R21"/>
  <c r="R20"/>
  <c r="R19"/>
  <c r="R18"/>
  <c r="R17"/>
  <c r="R16"/>
  <c r="R15"/>
  <c r="R13"/>
  <c r="R12"/>
  <c r="R7"/>
  <c r="S48" i="2"/>
  <c r="S45"/>
  <c r="S44"/>
  <c r="S41"/>
  <c r="S40"/>
  <c r="S39"/>
  <c r="S37"/>
  <c r="S36"/>
  <c r="S34"/>
  <c r="S74"/>
  <c r="S33"/>
  <c r="S32"/>
  <c r="S72"/>
  <c r="S31"/>
  <c r="S70"/>
  <c r="S27"/>
  <c r="S26"/>
  <c r="S25"/>
  <c r="S24"/>
  <c r="S69"/>
  <c r="S68"/>
  <c r="S23"/>
  <c r="S67"/>
  <c r="S22"/>
  <c r="S21"/>
  <c r="S20"/>
  <c r="S19"/>
  <c r="S16"/>
  <c r="S15"/>
  <c r="S7"/>
  <c r="R107" i="1"/>
  <c r="R106"/>
  <c r="R89"/>
  <c r="R88"/>
  <c r="R87"/>
  <c r="R86"/>
  <c r="R85"/>
  <c r="R82"/>
  <c r="R80"/>
  <c r="R84"/>
  <c r="R83"/>
  <c r="R81"/>
  <c r="R79"/>
  <c r="R78"/>
  <c r="R77"/>
  <c r="R76"/>
  <c r="R75"/>
  <c r="R74"/>
  <c r="R73"/>
  <c r="R72"/>
  <c r="R69"/>
  <c r="R68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38"/>
  <c r="R37"/>
  <c r="R36"/>
  <c r="R35"/>
  <c r="R34"/>
  <c r="R33"/>
  <c r="R32"/>
  <c r="R31"/>
  <c r="R30"/>
  <c r="R29"/>
  <c r="R28"/>
  <c r="R27"/>
  <c r="R26"/>
  <c r="R25"/>
  <c r="R24"/>
  <c r="R23"/>
  <c r="R22"/>
  <c r="R20"/>
  <c r="R19"/>
  <c r="R15"/>
  <c r="R16"/>
  <c r="R17"/>
  <c r="R14"/>
  <c r="R9"/>
  <c r="R8"/>
  <c r="R7"/>
</calcChain>
</file>

<file path=xl/sharedStrings.xml><?xml version="1.0" encoding="utf-8"?>
<sst xmlns="http://schemas.openxmlformats.org/spreadsheetml/2006/main" count="2356" uniqueCount="247">
  <si>
    <t>Appendix</t>
  </si>
  <si>
    <t>Characteristics of the … Samples Includede in the Meta-Analysis</t>
  </si>
  <si>
    <t>Citation</t>
  </si>
  <si>
    <t>Experiment</t>
  </si>
  <si>
    <t>N</t>
  </si>
  <si>
    <t>Nrelia</t>
  </si>
  <si>
    <t>Sample</t>
  </si>
  <si>
    <t>Type of Reliability</t>
  </si>
  <si>
    <t>Reliability</t>
  </si>
  <si>
    <t>Equivalent Reliability</t>
  </si>
  <si>
    <t>IAT Type</t>
  </si>
  <si>
    <t>Targets</t>
  </si>
  <si>
    <t>Attributes</t>
  </si>
  <si>
    <t>Domain</t>
  </si>
  <si>
    <t>N Trials</t>
  </si>
  <si>
    <t>N Stimuli</t>
  </si>
  <si>
    <t>N Attribute</t>
  </si>
  <si>
    <t>Ames, Grenard, Thush, Sussman, Wiers, &amp; Stacy (2007)</t>
  </si>
  <si>
    <t>IAT</t>
  </si>
  <si>
    <t>Marijuana vs. Other Pictures</t>
  </si>
  <si>
    <t>Excited vs. Neutral</t>
  </si>
  <si>
    <t>Relaxed vs. Neutral</t>
  </si>
  <si>
    <t>*Reseachers computed by hand</t>
  </si>
  <si>
    <t>N/A</t>
  </si>
  <si>
    <t>N Practice</t>
  </si>
  <si>
    <t>Asendorpf, Banse, &amp; Mucke (2002)</t>
  </si>
  <si>
    <t>Me vs. Others</t>
  </si>
  <si>
    <t>Shy vs. Non-shy</t>
  </si>
  <si>
    <t>Alpha from Four Parcels</t>
  </si>
  <si>
    <t>Ashburn-Nardo, Knowles, &amp; Monteith (2003)</t>
  </si>
  <si>
    <t>Whites vs. Blacks</t>
  </si>
  <si>
    <t>*Banse &amp; Fischer (2002)</t>
  </si>
  <si>
    <t>Aggressive vs. Non-aggressive Interactions</t>
  </si>
  <si>
    <t>Aggressive vs. Non-aggressive Traits</t>
  </si>
  <si>
    <t>Banse (2007)</t>
  </si>
  <si>
    <t>Ice Hockey</t>
  </si>
  <si>
    <t>Volleyball players</t>
  </si>
  <si>
    <t>Abused woman</t>
  </si>
  <si>
    <t>Hospitalized pregnant women</t>
  </si>
  <si>
    <t>Students</t>
  </si>
  <si>
    <t>Women in the honeymoon</t>
  </si>
  <si>
    <t>Partner vs. Stranger</t>
  </si>
  <si>
    <t>Alpha from Three Parcels</t>
  </si>
  <si>
    <t>*Banse, Grune, &amp; Kreft (2002)</t>
  </si>
  <si>
    <t>Partner vs. Ideal Partner</t>
  </si>
  <si>
    <t>Women with a romantic partner</t>
  </si>
  <si>
    <t>*SEM from four parcels</t>
  </si>
  <si>
    <t>*SEM from practice and test trials*</t>
  </si>
  <si>
    <t>Bosson, Swann, &amp; Pennebaker (2000)</t>
  </si>
  <si>
    <t>87 % University Students</t>
  </si>
  <si>
    <t>Blacks Undergraduates</t>
  </si>
  <si>
    <t>High School Students</t>
  </si>
  <si>
    <t>Undergraduates</t>
  </si>
  <si>
    <t>Alpha from each difference score</t>
  </si>
  <si>
    <t>Brunstein &amp; Schmitt (2004)</t>
  </si>
  <si>
    <t>Successful vs. Not Successful</t>
  </si>
  <si>
    <t>Whites Undergraduates</t>
  </si>
  <si>
    <t>Positive vs. Negative Words</t>
  </si>
  <si>
    <t>*Carney (2006)</t>
  </si>
  <si>
    <t>Egloff &amp; Schmukle (2002)</t>
  </si>
  <si>
    <t>Anxiety vs. Calm</t>
  </si>
  <si>
    <t>(Time 2)</t>
  </si>
  <si>
    <t>(Time 1)</t>
  </si>
  <si>
    <t>Faking</t>
  </si>
  <si>
    <t>Control</t>
  </si>
  <si>
    <t>Ellwart, Rinck, &amp; Becker (2006)</t>
  </si>
  <si>
    <t>Spider vs. Butterfly</t>
  </si>
  <si>
    <t>Spider Enthusiasts and Control Recruited</t>
  </si>
  <si>
    <t>Friese, Bluemke, &amp; Wanke (2007)</t>
  </si>
  <si>
    <t>Internets</t>
  </si>
  <si>
    <t>ST-IAT</t>
  </si>
  <si>
    <t>Political Parties</t>
  </si>
  <si>
    <t>Split-Half Reliability (N/A SBF)</t>
  </si>
  <si>
    <t>Split-Half Reliability (SBF)</t>
  </si>
  <si>
    <t>Internet based</t>
  </si>
  <si>
    <t>Friese, Hofmann, &amp; Wanke (2008)</t>
  </si>
  <si>
    <t>Fruit vs. Chocolate</t>
  </si>
  <si>
    <t>Chips</t>
  </si>
  <si>
    <t>Beer</t>
  </si>
  <si>
    <t>Assumed that use the same reliability calculation as Experiment 1</t>
  </si>
  <si>
    <t>Gabriel, Banse, &amp; Hug (2007)</t>
  </si>
  <si>
    <t>Homosexual vs. Heterosexual</t>
  </si>
  <si>
    <t>Gawronski, Ehrenberg, Banse, Zukova, &amp; Klauer (2003)</t>
  </si>
  <si>
    <t>Men vs. Women</t>
  </si>
  <si>
    <t>Career vs. Household</t>
  </si>
  <si>
    <t>Gawronski, Geschke, &amp; Banse (2003)</t>
  </si>
  <si>
    <t>German vs. Turkish</t>
  </si>
  <si>
    <t>Volunteers Mixed</t>
  </si>
  <si>
    <t>M &amp; M</t>
  </si>
  <si>
    <t>Positive vs. Negative Pictures</t>
  </si>
  <si>
    <t>Hofmann &amp; Gschwender, Castelli, &amp; Schmitt (2008)</t>
  </si>
  <si>
    <t>Hofman &amp; Friese (2008)</t>
  </si>
  <si>
    <t>Flowers vs. Insects</t>
  </si>
  <si>
    <t>African vs. Italian</t>
  </si>
  <si>
    <t>Houben &amp; Wiers (2006a)</t>
  </si>
  <si>
    <t>Alcohol vs. Soda</t>
  </si>
  <si>
    <t>(Alcohol or Beer) vs. (Soda or Animals)</t>
  </si>
  <si>
    <t>Positive vs. Neutral</t>
  </si>
  <si>
    <t>Negative vs. Neutral</t>
  </si>
  <si>
    <t>Arousal vs. Neutral</t>
  </si>
  <si>
    <t>Sedation vs. Neutral</t>
  </si>
  <si>
    <t>Correlation with pratice trails</t>
  </si>
  <si>
    <t>Impossible because no practice trails</t>
  </si>
  <si>
    <t>Houben &amp; Wiers (2006b)</t>
  </si>
  <si>
    <t>Familiar Alcohol vs. Unfamiliar Soft Drinks</t>
  </si>
  <si>
    <t>Unfamiliar Alcohol vs. Familiar Soft Drinks</t>
  </si>
  <si>
    <t>Karpinski &amp; Steinman (2006)</t>
  </si>
  <si>
    <t>Coke</t>
  </si>
  <si>
    <t>Pepsi</t>
  </si>
  <si>
    <t>Coke vs. Pepsi</t>
  </si>
  <si>
    <t>Split-Thirds (SBF)</t>
  </si>
  <si>
    <t>Me</t>
  </si>
  <si>
    <t>Whites</t>
  </si>
  <si>
    <t>Blacks</t>
  </si>
  <si>
    <t>Women</t>
  </si>
  <si>
    <t>Autonomy vs. Heteronomy</t>
  </si>
  <si>
    <t>*Levesque &amp; Brown (2004)</t>
  </si>
  <si>
    <t>Alpha from halves of difference scores (Target only)</t>
  </si>
  <si>
    <t>Marsh, Johnson, &amp; Scott-Sheldon (2001)</t>
  </si>
  <si>
    <t>Condom vs. Non-Condom</t>
  </si>
  <si>
    <t>Mauss, Evers, Wilhelm, &amp; Gross (2006)</t>
  </si>
  <si>
    <t>Emotional Regulation vs. Emotional Expression</t>
  </si>
  <si>
    <t>Perugini (2005)</t>
  </si>
  <si>
    <t>Smoking vs. Exercise</t>
  </si>
  <si>
    <t>Snacks vs. Fruits</t>
  </si>
  <si>
    <t>*Plessner, Haar, Hoffman, Stark, &amp; Wanke (2006)</t>
  </si>
  <si>
    <t>Recycled Papers vs. White Papers</t>
  </si>
  <si>
    <t>Newspaper 1 vs. Newspaper 2</t>
  </si>
  <si>
    <t>Newspaper 1</t>
  </si>
  <si>
    <t>Newspaper 2</t>
  </si>
  <si>
    <t>Robinson, Mitchell, Kirkeby, &amp; Meier (2006)</t>
  </si>
  <si>
    <t>Ronay &amp; Kim (2006)</t>
  </si>
  <si>
    <t>Risk vs. [ ]</t>
  </si>
  <si>
    <t>Risk behaviors vs. [ ]</t>
  </si>
  <si>
    <t>Gain vs. Loss</t>
  </si>
  <si>
    <t>Rudman &amp; Ashmore (2007)</t>
  </si>
  <si>
    <t>Positive vs. Negative Traits</t>
  </si>
  <si>
    <t>Jewish vs. Christian</t>
  </si>
  <si>
    <t>White vs. Asians</t>
  </si>
  <si>
    <t>Schnabel, Banse, Asendorpf (2006a)</t>
  </si>
  <si>
    <t>Schnabel, Banse, Asendorpf (2006b)</t>
  </si>
  <si>
    <t>Alpha from Two Parcels</t>
  </si>
  <si>
    <t>Anxious vs. Self-confident</t>
  </si>
  <si>
    <t>Angry vs. Self-controlled</t>
  </si>
  <si>
    <t>Test</t>
  </si>
  <si>
    <t>Retest</t>
  </si>
  <si>
    <t>Test- Joystick task</t>
  </si>
  <si>
    <t>Retest-Joystick task</t>
  </si>
  <si>
    <t>IAT (Joy Stick)</t>
  </si>
  <si>
    <t>Not sure that use alpha</t>
  </si>
  <si>
    <t>Steffens &amp; Konig (2006)</t>
  </si>
  <si>
    <t>Not sure whether trials used is 104 or 42</t>
  </si>
  <si>
    <t>Emotional Stable vs. Emotional Labile</t>
  </si>
  <si>
    <t>Extraverted vs. Introverted</t>
  </si>
  <si>
    <t>Culturally Interested vs. Not Culturally Interested</t>
  </si>
  <si>
    <t>Agreeable vs. Not Agreeable</t>
  </si>
  <si>
    <t>Conscientious vs. Not Conscientious</t>
  </si>
  <si>
    <t>Alpha from N = Stimuli (20) Parcels</t>
  </si>
  <si>
    <t>Teachman (2007)</t>
  </si>
  <si>
    <t>Spider vs. Other Animals</t>
  </si>
  <si>
    <t>Fire vs. Other Elements</t>
  </si>
  <si>
    <t>Afraid vs. Calm</t>
  </si>
  <si>
    <t>IAT (Go-No Go)</t>
  </si>
  <si>
    <t>May not based on Reliability of Difference Score</t>
  </si>
  <si>
    <t>Thush &amp; Wiers (2007)</t>
  </si>
  <si>
    <t>Alcohol</t>
  </si>
  <si>
    <t>Van den Wildenberg, Beckers, van Lambaart, Conrod, &amp; Wiers (2006)</t>
  </si>
  <si>
    <t>Material vs. Neutral</t>
  </si>
  <si>
    <t>Approach vs. Avoidance</t>
  </si>
  <si>
    <t>Correlation with pratice trails (Corrected by SBF)</t>
  </si>
  <si>
    <t>Unknown which k used for SBF</t>
  </si>
  <si>
    <t>Wiers, Houben, &amp; de Kraker (2007)</t>
  </si>
  <si>
    <t>Cocaine Users and matched control</t>
  </si>
  <si>
    <t>Cocaine vs. Sports</t>
  </si>
  <si>
    <t>Wiers, van de Luitgaarden, van den Wildenberg, &amp; Smulders (2005)</t>
  </si>
  <si>
    <t>Arousal vs. Sedation</t>
  </si>
  <si>
    <t>SEM between RT and Errors</t>
  </si>
  <si>
    <t>Target Type</t>
  </si>
  <si>
    <t>Attribute Type</t>
  </si>
  <si>
    <t>Target Opposite</t>
  </si>
  <si>
    <t>Attribute Opposite</t>
  </si>
  <si>
    <t>Attributes: Words + Pictures</t>
  </si>
  <si>
    <t>Targets: Nouns + Pictures</t>
  </si>
  <si>
    <t>1 = Name</t>
  </si>
  <si>
    <t>2 = Thematic Words</t>
  </si>
  <si>
    <t>3 = Pictures</t>
  </si>
  <si>
    <t>4 = Pronouns</t>
  </si>
  <si>
    <t>5 = Ideographic</t>
  </si>
  <si>
    <t>1 = Positive or Negative valence</t>
  </si>
  <si>
    <t>3 = Thematic Words</t>
  </si>
  <si>
    <t>4 = Pictures</t>
  </si>
  <si>
    <t>Participant type</t>
  </si>
  <si>
    <t>Participants type</t>
  </si>
  <si>
    <t>Mean</t>
  </si>
  <si>
    <t>Std. Deviation</t>
  </si>
  <si>
    <t>Others</t>
  </si>
  <si>
    <t>Total</t>
  </si>
  <si>
    <t>Unweighted</t>
  </si>
  <si>
    <t>Weighted</t>
  </si>
  <si>
    <t>p</t>
  </si>
  <si>
    <t>F(1,44) = 1.00, p = .32</t>
  </si>
  <si>
    <t>F(1, 44) = 0.30, p = .59</t>
  </si>
  <si>
    <t>Original IAT</t>
  </si>
  <si>
    <t>Single Category IAT</t>
  </si>
  <si>
    <t>F(1, 44) = 1.49, p = .23</t>
  </si>
  <si>
    <t>F(1, 44) = 4.78, p = .034</t>
  </si>
  <si>
    <t>People Race Gender</t>
  </si>
  <si>
    <t>Self/Personality</t>
  </si>
  <si>
    <t>Clinic</t>
  </si>
  <si>
    <t>F(3, 41) = 0.70, p = .56</t>
  </si>
  <si>
    <t>F(3, 41) = 1.21, p = .32</t>
  </si>
  <si>
    <t>Names</t>
  </si>
  <si>
    <t>Thematic Words</t>
  </si>
  <si>
    <t>Pictures</t>
  </si>
  <si>
    <t>Pronouns</t>
  </si>
  <si>
    <t>F(3, 40) = 3.63, p = .021</t>
  </si>
  <si>
    <t>F(3, 40) = 2.68, p = .015</t>
  </si>
  <si>
    <t>Valence Nouns/Adjective</t>
  </si>
  <si>
    <t>F(2, 37) = 0.44, p = .65</t>
  </si>
  <si>
    <t>F(2, 37) = 0.57, p = .57</t>
  </si>
  <si>
    <t>Really Opposite</t>
  </si>
  <si>
    <t>Somewhat Opposite or Neutral</t>
  </si>
  <si>
    <t>F(1, 34) = 0.06, p = .80</t>
  </si>
  <si>
    <t>F(1, 34) = 0.58, p = .45</t>
  </si>
  <si>
    <t>F(1, 43) = 0.41, p = .53</t>
  </si>
  <si>
    <t>F(1, 43) = 1.40, p = .24</t>
  </si>
  <si>
    <t>Number of Practice Trials</t>
  </si>
  <si>
    <t>Number of Test Trials</t>
  </si>
  <si>
    <t>Number of Stimuli for each target</t>
  </si>
  <si>
    <t>Number of Stimuli for each attribute</t>
  </si>
  <si>
    <t>1,3 &lt; .05</t>
  </si>
  <si>
    <t>1,2 &lt; .05</t>
  </si>
  <si>
    <t>M</t>
  </si>
  <si>
    <t>SD</t>
  </si>
  <si>
    <t>r</t>
  </si>
  <si>
    <t>Domain of Stimuli</t>
  </si>
  <si>
    <t>Intergroup/Interpersonal</t>
  </si>
  <si>
    <t>Target Stimuli Type</t>
  </si>
  <si>
    <t>Attribute Stimuli Type</t>
  </si>
  <si>
    <t>Target Category Oppositeness</t>
  </si>
  <si>
    <t>Attribute Category Oppositeness</t>
  </si>
  <si>
    <t>Studies Characteristics</t>
  </si>
  <si>
    <t>Ziegert &amp; Hanges (2005)</t>
  </si>
  <si>
    <t>Correlation with pratice trails*</t>
  </si>
  <si>
    <t>Type</t>
  </si>
  <si>
    <t>Clinical</t>
  </si>
  <si>
    <t>Intergroup</t>
  </si>
</sst>
</file>

<file path=xl/styles.xml><?xml version="1.0" encoding="utf-8"?>
<styleSheet xmlns="http://schemas.openxmlformats.org/spreadsheetml/2006/main">
  <numFmts count="2">
    <numFmt numFmtId="164" formatCode="#.000"/>
    <numFmt numFmtId="165" formatCode="#.00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2" fontId="0" fillId="0" borderId="0" xfId="0" applyNumberFormat="1"/>
    <xf numFmtId="0" fontId="1" fillId="0" borderId="0" xfId="1"/>
    <xf numFmtId="49" fontId="1" fillId="0" borderId="0" xfId="1" applyNumberFormat="1" applyAlignment="1">
      <alignment horizontal="left" vertical="top"/>
    </xf>
    <xf numFmtId="49" fontId="1" fillId="0" borderId="0" xfId="1" applyNumberFormat="1" applyAlignment="1">
      <alignment horizontal="center" vertical="top" wrapText="1"/>
    </xf>
    <xf numFmtId="49" fontId="1" fillId="0" borderId="0" xfId="1" applyNumberFormat="1" applyAlignment="1">
      <alignment horizontal="left"/>
    </xf>
    <xf numFmtId="0" fontId="1" fillId="0" borderId="0" xfId="1" applyAlignment="1">
      <alignment vertical="center"/>
    </xf>
    <xf numFmtId="49" fontId="1" fillId="0" borderId="0" xfId="1" applyNumberFormat="1" applyFill="1" applyAlignment="1">
      <alignment horizontal="center" vertical="top" wrapText="1"/>
    </xf>
    <xf numFmtId="2" fontId="1" fillId="0" borderId="0" xfId="1" applyNumberFormat="1" applyAlignment="1">
      <alignment vertical="center"/>
    </xf>
    <xf numFmtId="164" fontId="1" fillId="0" borderId="0" xfId="1" applyNumberFormat="1" applyAlignment="1">
      <alignment vertical="center"/>
    </xf>
    <xf numFmtId="165" fontId="1" fillId="0" borderId="0" xfId="1" applyNumberFormat="1" applyAlignment="1">
      <alignment vertical="center"/>
    </xf>
    <xf numFmtId="0" fontId="2" fillId="0" borderId="0" xfId="0" applyFont="1"/>
    <xf numFmtId="2" fontId="2" fillId="0" borderId="0" xfId="0" applyNumberFormat="1" applyFont="1"/>
    <xf numFmtId="49" fontId="1" fillId="0" borderId="0" xfId="1" applyNumberFormat="1" applyAlignment="1">
      <alignment horizontal="center" vertical="top"/>
    </xf>
    <xf numFmtId="49" fontId="1" fillId="0" borderId="0" xfId="1" applyNumberFormat="1" applyAlignment="1">
      <alignment horizontal="center"/>
    </xf>
    <xf numFmtId="0" fontId="1" fillId="0" borderId="0" xfId="1" applyAlignment="1">
      <alignment horizontal="center" vertical="center"/>
    </xf>
    <xf numFmtId="49" fontId="1" fillId="0" borderId="2" xfId="1" applyNumberFormat="1" applyBorder="1" applyAlignment="1">
      <alignment horizontal="center" vertical="top" wrapText="1"/>
    </xf>
    <xf numFmtId="49" fontId="1" fillId="0" borderId="1" xfId="1" applyNumberFormat="1" applyBorder="1" applyAlignment="1">
      <alignment horizontal="left"/>
    </xf>
    <xf numFmtId="0" fontId="1" fillId="0" borderId="1" xfId="1" applyBorder="1" applyAlignment="1">
      <alignment vertical="center"/>
    </xf>
    <xf numFmtId="2" fontId="1" fillId="0" borderId="1" xfId="1" applyNumberFormat="1" applyBorder="1" applyAlignment="1">
      <alignment vertical="center"/>
    </xf>
    <xf numFmtId="0" fontId="0" fillId="2" borderId="0" xfId="0" applyFill="1"/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/>
    <xf numFmtId="2" fontId="4" fillId="0" borderId="0" xfId="0" applyNumberFormat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</cellXfs>
  <cellStyles count="2">
    <cellStyle name="Normal" xfId="0" builtinId="0"/>
    <cellStyle name="Normal_Resul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79:D144" totalsRowShown="0">
  <autoFilter ref="B79:D144"/>
  <sortState ref="B80:D159">
    <sortCondition ref="C79:C159"/>
  </sortState>
  <tableColumns count="3">
    <tableColumn id="1" name="Reliability"/>
    <tableColumn id="2" name="Type"/>
    <tableColumn id="3" name="Equivalent 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zoomScale="130" zoomScaleNormal="130" workbookViewId="0">
      <pane ySplit="4" topLeftCell="A59" activePane="bottomLeft" state="frozen"/>
      <selection pane="bottomLeft" activeCell="A72" sqref="A72"/>
    </sheetView>
  </sheetViews>
  <sheetFormatPr defaultRowHeight="11.25"/>
  <cols>
    <col min="1" max="1" width="47.28515625" style="11" bestFit="1" customWidth="1"/>
    <col min="2" max="2" width="7.85546875" style="11" customWidth="1"/>
    <col min="3" max="3" width="6" style="11" bestFit="1" customWidth="1"/>
    <col min="4" max="4" width="4.42578125" style="11" bestFit="1" customWidth="1"/>
    <col min="5" max="5" width="10.28515625" style="11" customWidth="1"/>
    <col min="6" max="6" width="7.7109375" style="11" customWidth="1"/>
    <col min="7" max="7" width="5.140625" style="11" customWidth="1"/>
    <col min="8" max="8" width="6.7109375" style="11" customWidth="1"/>
    <col min="9" max="9" width="5.85546875" style="11" customWidth="1"/>
    <col min="10" max="10" width="25.28515625" style="11" customWidth="1"/>
    <col min="11" max="11" width="21.28515625" style="11" customWidth="1"/>
    <col min="12" max="15" width="8.7109375" style="11" customWidth="1"/>
    <col min="16" max="16" width="9.140625" style="11" customWidth="1"/>
    <col min="17" max="17" width="20.7109375" style="11" customWidth="1"/>
    <col min="18" max="18" width="7.85546875" style="11" customWidth="1"/>
    <col min="19" max="19" width="7.140625" style="11" customWidth="1"/>
    <col min="20" max="20" width="6.42578125" style="11" customWidth="1"/>
    <col min="21" max="21" width="6.5703125" style="11" customWidth="1"/>
    <col min="22" max="22" width="8" style="11" customWidth="1"/>
    <col min="23" max="16384" width="9.140625" style="11"/>
  </cols>
  <sheetData>
    <row r="1" spans="1:23">
      <c r="A1" s="11" t="s">
        <v>0</v>
      </c>
      <c r="Q1" s="11" t="s">
        <v>22</v>
      </c>
    </row>
    <row r="2" spans="1:23">
      <c r="A2" s="11" t="s">
        <v>1</v>
      </c>
    </row>
    <row r="4" spans="1:23">
      <c r="A4" s="11" t="s">
        <v>2</v>
      </c>
      <c r="B4" s="11" t="s">
        <v>3</v>
      </c>
      <c r="C4" s="11" t="s">
        <v>6</v>
      </c>
      <c r="D4" s="11" t="s">
        <v>4</v>
      </c>
      <c r="F4" s="11" t="s">
        <v>191</v>
      </c>
      <c r="G4" s="11" t="s">
        <v>5</v>
      </c>
      <c r="H4" s="11" t="s">
        <v>10</v>
      </c>
      <c r="I4" s="11" t="s">
        <v>13</v>
      </c>
      <c r="J4" s="11" t="s">
        <v>11</v>
      </c>
      <c r="K4" s="11" t="s">
        <v>12</v>
      </c>
      <c r="L4" s="11" t="s">
        <v>177</v>
      </c>
      <c r="M4" s="11" t="s">
        <v>178</v>
      </c>
      <c r="N4" s="11" t="s">
        <v>179</v>
      </c>
      <c r="O4" s="11" t="s">
        <v>180</v>
      </c>
      <c r="P4" s="11" t="s">
        <v>7</v>
      </c>
      <c r="Q4" s="11" t="s">
        <v>8</v>
      </c>
      <c r="R4" s="11" t="s">
        <v>9</v>
      </c>
      <c r="S4" s="11" t="s">
        <v>24</v>
      </c>
      <c r="T4" s="11" t="s">
        <v>14</v>
      </c>
      <c r="U4" s="11" t="s">
        <v>15</v>
      </c>
      <c r="V4" s="11" t="s">
        <v>16</v>
      </c>
    </row>
    <row r="5" spans="1:23">
      <c r="A5" s="11" t="s">
        <v>17</v>
      </c>
      <c r="B5" s="11">
        <v>1</v>
      </c>
      <c r="C5" s="11">
        <v>1</v>
      </c>
      <c r="D5" s="11">
        <v>212</v>
      </c>
      <c r="E5" s="11" t="s">
        <v>51</v>
      </c>
      <c r="F5" s="11">
        <v>2</v>
      </c>
      <c r="G5" s="11">
        <v>2</v>
      </c>
      <c r="H5" s="11" t="s">
        <v>18</v>
      </c>
      <c r="I5" s="11">
        <v>7</v>
      </c>
      <c r="J5" s="11" t="s">
        <v>19</v>
      </c>
      <c r="K5" s="11" t="s">
        <v>20</v>
      </c>
      <c r="L5" s="11">
        <v>3</v>
      </c>
      <c r="M5" s="11">
        <v>3</v>
      </c>
      <c r="N5" s="11">
        <v>2</v>
      </c>
      <c r="O5" s="11">
        <v>2</v>
      </c>
      <c r="P5" s="12">
        <v>0.59</v>
      </c>
      <c r="Q5" s="11" t="s">
        <v>47</v>
      </c>
      <c r="R5" s="12">
        <f xml:space="preserve"> P5</f>
        <v>0.59</v>
      </c>
      <c r="S5" s="11" t="s">
        <v>23</v>
      </c>
      <c r="T5" s="11" t="s">
        <v>23</v>
      </c>
      <c r="U5" s="11" t="s">
        <v>23</v>
      </c>
      <c r="V5" s="11" t="s">
        <v>23</v>
      </c>
      <c r="W5" s="11" t="s">
        <v>182</v>
      </c>
    </row>
    <row r="6" spans="1:23">
      <c r="H6" s="11" t="s">
        <v>18</v>
      </c>
      <c r="I6" s="11">
        <v>7</v>
      </c>
      <c r="J6" s="11" t="s">
        <v>19</v>
      </c>
      <c r="K6" s="11" t="s">
        <v>21</v>
      </c>
      <c r="L6" s="11">
        <v>3</v>
      </c>
      <c r="M6" s="11">
        <v>3</v>
      </c>
      <c r="N6" s="11">
        <v>2</v>
      </c>
      <c r="O6" s="11">
        <v>2</v>
      </c>
      <c r="P6" s="12">
        <v>0.56999999999999995</v>
      </c>
      <c r="Q6" s="11" t="s">
        <v>47</v>
      </c>
      <c r="R6" s="12">
        <f xml:space="preserve"> P6</f>
        <v>0.56999999999999995</v>
      </c>
      <c r="S6" s="11" t="s">
        <v>23</v>
      </c>
      <c r="T6" s="11" t="s">
        <v>23</v>
      </c>
      <c r="U6" s="11" t="s">
        <v>23</v>
      </c>
      <c r="V6" s="11" t="s">
        <v>23</v>
      </c>
      <c r="W6" s="11" t="s">
        <v>182</v>
      </c>
    </row>
    <row r="7" spans="1:23">
      <c r="A7" s="11" t="s">
        <v>25</v>
      </c>
      <c r="B7" s="11">
        <v>1</v>
      </c>
      <c r="C7" s="11">
        <v>1</v>
      </c>
      <c r="D7" s="11">
        <v>139</v>
      </c>
      <c r="E7" s="11" t="s">
        <v>49</v>
      </c>
      <c r="F7" s="11">
        <v>1</v>
      </c>
      <c r="G7" s="11">
        <v>2</v>
      </c>
      <c r="H7" s="11" t="s">
        <v>18</v>
      </c>
      <c r="I7" s="11">
        <v>6</v>
      </c>
      <c r="J7" s="11" t="s">
        <v>26</v>
      </c>
      <c r="K7" s="11" t="s">
        <v>27</v>
      </c>
      <c r="L7" s="11">
        <v>4</v>
      </c>
      <c r="M7" s="11">
        <v>3</v>
      </c>
      <c r="N7" s="11">
        <v>1</v>
      </c>
      <c r="O7" s="11">
        <v>1</v>
      </c>
      <c r="P7" s="11">
        <v>0.89</v>
      </c>
      <c r="Q7" s="11" t="s">
        <v>28</v>
      </c>
      <c r="R7" s="11">
        <f xml:space="preserve"> P7</f>
        <v>0.89</v>
      </c>
      <c r="S7" s="11">
        <v>0</v>
      </c>
      <c r="T7" s="11">
        <v>80</v>
      </c>
      <c r="U7" s="11">
        <v>5</v>
      </c>
      <c r="V7" s="11">
        <v>5</v>
      </c>
    </row>
    <row r="8" spans="1:23">
      <c r="H8" s="11" t="s">
        <v>18</v>
      </c>
      <c r="I8" s="11">
        <v>6</v>
      </c>
      <c r="J8" s="11" t="s">
        <v>26</v>
      </c>
      <c r="K8" s="11" t="s">
        <v>27</v>
      </c>
      <c r="L8" s="11">
        <v>4</v>
      </c>
      <c r="M8" s="11">
        <v>3</v>
      </c>
      <c r="N8" s="11">
        <v>1</v>
      </c>
      <c r="O8" s="11">
        <v>1</v>
      </c>
      <c r="P8" s="11">
        <v>0.82</v>
      </c>
      <c r="Q8" s="11" t="s">
        <v>28</v>
      </c>
      <c r="R8" s="11">
        <f xml:space="preserve"> P8</f>
        <v>0.82</v>
      </c>
      <c r="S8" s="11">
        <v>0</v>
      </c>
      <c r="T8" s="11">
        <v>80</v>
      </c>
      <c r="U8" s="11">
        <v>5</v>
      </c>
      <c r="V8" s="11">
        <v>5</v>
      </c>
    </row>
    <row r="9" spans="1:23">
      <c r="A9" s="11" t="s">
        <v>29</v>
      </c>
      <c r="B9" s="11">
        <v>1</v>
      </c>
      <c r="C9" s="11">
        <v>1</v>
      </c>
      <c r="D9" s="11">
        <v>316</v>
      </c>
      <c r="E9" s="11" t="s">
        <v>50</v>
      </c>
      <c r="F9" s="11">
        <v>1</v>
      </c>
      <c r="G9" s="11">
        <v>1</v>
      </c>
      <c r="H9" s="11" t="s">
        <v>18</v>
      </c>
      <c r="I9" s="11">
        <v>1</v>
      </c>
      <c r="J9" s="11" t="s">
        <v>30</v>
      </c>
      <c r="K9" s="11" t="s">
        <v>57</v>
      </c>
      <c r="L9" s="11">
        <v>3</v>
      </c>
      <c r="M9" s="11">
        <v>1</v>
      </c>
      <c r="N9" s="11">
        <v>2</v>
      </c>
      <c r="O9" s="11">
        <v>2</v>
      </c>
      <c r="P9" s="11">
        <v>0.82</v>
      </c>
      <c r="Q9" s="11" t="s">
        <v>46</v>
      </c>
      <c r="R9" s="11">
        <f xml:space="preserve"> P9</f>
        <v>0.82</v>
      </c>
      <c r="S9" s="11">
        <v>20</v>
      </c>
      <c r="T9" s="11">
        <v>40</v>
      </c>
      <c r="U9" s="11" t="s">
        <v>23</v>
      </c>
      <c r="V9" s="11" t="s">
        <v>23</v>
      </c>
    </row>
    <row r="10" spans="1:23">
      <c r="A10" s="11" t="s">
        <v>31</v>
      </c>
      <c r="B10" s="11">
        <v>1</v>
      </c>
      <c r="C10" s="11">
        <v>1</v>
      </c>
      <c r="D10" s="11">
        <v>50</v>
      </c>
      <c r="E10" s="11" t="s">
        <v>35</v>
      </c>
      <c r="F10" s="11">
        <v>2</v>
      </c>
      <c r="G10" s="11">
        <v>2</v>
      </c>
      <c r="H10" s="11" t="s">
        <v>18</v>
      </c>
      <c r="I10" s="11">
        <v>6</v>
      </c>
      <c r="J10" s="11" t="s">
        <v>26</v>
      </c>
      <c r="K10" s="11" t="s">
        <v>32</v>
      </c>
      <c r="L10" s="11">
        <v>4</v>
      </c>
      <c r="M10" s="11">
        <v>3</v>
      </c>
      <c r="N10" s="11">
        <v>1</v>
      </c>
      <c r="O10" s="11">
        <v>1</v>
      </c>
      <c r="P10" s="11">
        <v>0.86</v>
      </c>
      <c r="Q10" s="11" t="s">
        <v>23</v>
      </c>
      <c r="R10" s="11" t="s">
        <v>23</v>
      </c>
      <c r="S10" s="11" t="s">
        <v>23</v>
      </c>
      <c r="T10" s="11" t="s">
        <v>23</v>
      </c>
      <c r="U10" s="11" t="s">
        <v>23</v>
      </c>
      <c r="V10" s="11" t="s">
        <v>23</v>
      </c>
    </row>
    <row r="11" spans="1:23">
      <c r="H11" s="11" t="s">
        <v>18</v>
      </c>
      <c r="I11" s="11">
        <v>6</v>
      </c>
      <c r="J11" s="11" t="s">
        <v>26</v>
      </c>
      <c r="K11" s="11" t="s">
        <v>33</v>
      </c>
      <c r="L11" s="11">
        <v>4</v>
      </c>
      <c r="M11" s="11">
        <v>3</v>
      </c>
      <c r="N11" s="11">
        <v>1</v>
      </c>
      <c r="O11" s="11">
        <v>1</v>
      </c>
      <c r="P11" s="11">
        <v>0.68</v>
      </c>
      <c r="Q11" s="11" t="s">
        <v>23</v>
      </c>
      <c r="R11" s="11" t="s">
        <v>23</v>
      </c>
      <c r="S11" s="11" t="s">
        <v>23</v>
      </c>
      <c r="T11" s="11" t="s">
        <v>23</v>
      </c>
      <c r="U11" s="11" t="s">
        <v>23</v>
      </c>
      <c r="V11" s="11" t="s">
        <v>23</v>
      </c>
    </row>
    <row r="12" spans="1:23">
      <c r="C12" s="11">
        <v>2</v>
      </c>
      <c r="D12" s="11">
        <v>44</v>
      </c>
      <c r="E12" s="11" t="s">
        <v>36</v>
      </c>
      <c r="F12" s="11">
        <v>2</v>
      </c>
      <c r="G12" s="11">
        <v>2</v>
      </c>
      <c r="H12" s="11" t="s">
        <v>18</v>
      </c>
      <c r="I12" s="11">
        <v>6</v>
      </c>
      <c r="J12" s="11" t="s">
        <v>26</v>
      </c>
      <c r="K12" s="11" t="s">
        <v>32</v>
      </c>
      <c r="L12" s="11">
        <v>4</v>
      </c>
      <c r="M12" s="11">
        <v>3</v>
      </c>
      <c r="N12" s="11">
        <v>1</v>
      </c>
      <c r="O12" s="11">
        <v>1</v>
      </c>
      <c r="P12" s="11">
        <v>0.81</v>
      </c>
      <c r="Q12" s="11" t="s">
        <v>23</v>
      </c>
      <c r="R12" s="11" t="s">
        <v>23</v>
      </c>
      <c r="S12" s="11" t="s">
        <v>23</v>
      </c>
      <c r="T12" s="11" t="s">
        <v>23</v>
      </c>
      <c r="U12" s="11" t="s">
        <v>23</v>
      </c>
      <c r="V12" s="11" t="s">
        <v>23</v>
      </c>
    </row>
    <row r="13" spans="1:23">
      <c r="H13" s="11" t="s">
        <v>18</v>
      </c>
      <c r="I13" s="11">
        <v>6</v>
      </c>
      <c r="J13" s="11" t="s">
        <v>26</v>
      </c>
      <c r="K13" s="11" t="s">
        <v>33</v>
      </c>
      <c r="L13" s="11">
        <v>4</v>
      </c>
      <c r="M13" s="11">
        <v>3</v>
      </c>
      <c r="N13" s="11">
        <v>1</v>
      </c>
      <c r="O13" s="11">
        <v>1</v>
      </c>
      <c r="P13" s="11">
        <v>0.79</v>
      </c>
      <c r="Q13" s="11" t="s">
        <v>23</v>
      </c>
      <c r="R13" s="11" t="s">
        <v>23</v>
      </c>
      <c r="S13" s="11" t="s">
        <v>23</v>
      </c>
      <c r="T13" s="11" t="s">
        <v>23</v>
      </c>
      <c r="U13" s="11" t="s">
        <v>23</v>
      </c>
      <c r="V13" s="11" t="s">
        <v>23</v>
      </c>
    </row>
    <row r="14" spans="1:23">
      <c r="A14" s="11" t="s">
        <v>34</v>
      </c>
      <c r="B14" s="11">
        <v>1</v>
      </c>
      <c r="C14" s="11">
        <v>3</v>
      </c>
      <c r="D14" s="11">
        <v>21</v>
      </c>
      <c r="E14" s="11" t="s">
        <v>37</v>
      </c>
      <c r="F14" s="11">
        <v>2</v>
      </c>
      <c r="G14" s="11">
        <v>1</v>
      </c>
      <c r="H14" s="11" t="s">
        <v>18</v>
      </c>
      <c r="I14" s="11">
        <v>9</v>
      </c>
      <c r="J14" s="11" t="s">
        <v>41</v>
      </c>
      <c r="K14" s="11" t="s">
        <v>57</v>
      </c>
      <c r="L14" s="11">
        <v>2</v>
      </c>
      <c r="M14" s="11">
        <v>1</v>
      </c>
      <c r="N14" s="11">
        <v>2</v>
      </c>
      <c r="O14" s="11">
        <v>1</v>
      </c>
      <c r="P14" s="11">
        <v>0.81</v>
      </c>
      <c r="Q14" s="11" t="s">
        <v>42</v>
      </c>
      <c r="R14" s="11">
        <f xml:space="preserve"> P14</f>
        <v>0.81</v>
      </c>
      <c r="S14" s="11">
        <v>40</v>
      </c>
      <c r="T14" s="11">
        <v>120</v>
      </c>
      <c r="U14" s="11" t="s">
        <v>23</v>
      </c>
      <c r="V14" s="11" t="s">
        <v>23</v>
      </c>
    </row>
    <row r="15" spans="1:23">
      <c r="D15" s="11">
        <v>46</v>
      </c>
      <c r="E15" s="11" t="s">
        <v>38</v>
      </c>
      <c r="F15" s="11">
        <v>2</v>
      </c>
      <c r="G15" s="11">
        <v>1</v>
      </c>
      <c r="H15" s="11" t="s">
        <v>18</v>
      </c>
      <c r="I15" s="11">
        <v>9</v>
      </c>
      <c r="J15" s="11" t="s">
        <v>41</v>
      </c>
      <c r="K15" s="11" t="s">
        <v>57</v>
      </c>
      <c r="L15" s="11">
        <v>2</v>
      </c>
      <c r="M15" s="11">
        <v>1</v>
      </c>
      <c r="N15" s="11">
        <v>2</v>
      </c>
      <c r="O15" s="11">
        <v>1</v>
      </c>
      <c r="P15" s="11">
        <v>0.84</v>
      </c>
      <c r="Q15" s="11" t="s">
        <v>42</v>
      </c>
      <c r="R15" s="11">
        <f t="shared" ref="R15:R17" si="0" xml:space="preserve"> P15</f>
        <v>0.84</v>
      </c>
      <c r="S15" s="11">
        <v>40</v>
      </c>
      <c r="T15" s="11">
        <v>120</v>
      </c>
      <c r="U15" s="11" t="s">
        <v>23</v>
      </c>
      <c r="V15" s="11" t="s">
        <v>23</v>
      </c>
    </row>
    <row r="16" spans="1:23">
      <c r="D16" s="11">
        <v>50</v>
      </c>
      <c r="E16" s="11" t="s">
        <v>39</v>
      </c>
      <c r="F16" s="11">
        <v>1</v>
      </c>
      <c r="G16" s="11">
        <v>1</v>
      </c>
      <c r="H16" s="11" t="s">
        <v>18</v>
      </c>
      <c r="I16" s="11">
        <v>9</v>
      </c>
      <c r="J16" s="11" t="s">
        <v>41</v>
      </c>
      <c r="K16" s="11" t="s">
        <v>57</v>
      </c>
      <c r="L16" s="11">
        <v>2</v>
      </c>
      <c r="M16" s="11">
        <v>1</v>
      </c>
      <c r="N16" s="11">
        <v>2</v>
      </c>
      <c r="O16" s="11">
        <v>1</v>
      </c>
      <c r="P16" s="11">
        <v>0.8</v>
      </c>
      <c r="Q16" s="11" t="s">
        <v>42</v>
      </c>
      <c r="R16" s="11">
        <f t="shared" si="0"/>
        <v>0.8</v>
      </c>
      <c r="S16" s="11">
        <v>40</v>
      </c>
      <c r="T16" s="11">
        <v>120</v>
      </c>
      <c r="U16" s="11" t="s">
        <v>23</v>
      </c>
      <c r="V16" s="11" t="s">
        <v>23</v>
      </c>
    </row>
    <row r="17" spans="1:24">
      <c r="D17" s="11">
        <v>19</v>
      </c>
      <c r="E17" s="11" t="s">
        <v>40</v>
      </c>
      <c r="F17" s="11">
        <v>2</v>
      </c>
      <c r="G17" s="11">
        <v>1</v>
      </c>
      <c r="H17" s="11" t="s">
        <v>18</v>
      </c>
      <c r="I17" s="11">
        <v>9</v>
      </c>
      <c r="J17" s="11" t="s">
        <v>41</v>
      </c>
      <c r="K17" s="11" t="s">
        <v>57</v>
      </c>
      <c r="L17" s="11">
        <v>2</v>
      </c>
      <c r="M17" s="11">
        <v>1</v>
      </c>
      <c r="N17" s="11">
        <v>2</v>
      </c>
      <c r="O17" s="11">
        <v>1</v>
      </c>
      <c r="P17" s="11">
        <v>0.89</v>
      </c>
      <c r="Q17" s="11" t="s">
        <v>42</v>
      </c>
      <c r="R17" s="11">
        <f t="shared" si="0"/>
        <v>0.89</v>
      </c>
      <c r="S17" s="11">
        <v>40</v>
      </c>
      <c r="T17" s="11">
        <v>120</v>
      </c>
      <c r="U17" s="11" t="s">
        <v>23</v>
      </c>
      <c r="V17" s="11" t="s">
        <v>23</v>
      </c>
    </row>
    <row r="18" spans="1:24">
      <c r="A18" s="11" t="s">
        <v>43</v>
      </c>
      <c r="B18" s="11">
        <v>1</v>
      </c>
      <c r="C18" s="11">
        <v>1</v>
      </c>
      <c r="D18" s="11">
        <v>96</v>
      </c>
      <c r="E18" s="11" t="s">
        <v>45</v>
      </c>
      <c r="F18" s="11">
        <v>2</v>
      </c>
      <c r="G18" s="11">
        <v>1</v>
      </c>
      <c r="H18" s="11" t="s">
        <v>18</v>
      </c>
      <c r="I18" s="11">
        <v>9</v>
      </c>
      <c r="J18" s="11" t="s">
        <v>44</v>
      </c>
      <c r="K18" s="11" t="s">
        <v>57</v>
      </c>
      <c r="L18" s="11">
        <v>2</v>
      </c>
      <c r="M18" s="11">
        <v>1</v>
      </c>
      <c r="N18" s="11">
        <v>2</v>
      </c>
      <c r="O18" s="11">
        <v>1</v>
      </c>
      <c r="P18" s="11">
        <v>0.9</v>
      </c>
      <c r="Q18" s="11" t="s">
        <v>23</v>
      </c>
      <c r="R18" s="11" t="s">
        <v>23</v>
      </c>
      <c r="S18" s="11">
        <v>40</v>
      </c>
      <c r="T18" s="11">
        <v>120</v>
      </c>
      <c r="U18" s="11" t="s">
        <v>23</v>
      </c>
      <c r="V18" s="11" t="s">
        <v>23</v>
      </c>
    </row>
    <row r="19" spans="1:24">
      <c r="A19" s="11" t="s">
        <v>48</v>
      </c>
      <c r="B19" s="11">
        <v>1</v>
      </c>
      <c r="C19" s="11">
        <v>1</v>
      </c>
      <c r="D19" s="11">
        <v>84</v>
      </c>
      <c r="E19" s="11" t="s">
        <v>52</v>
      </c>
      <c r="F19" s="11">
        <v>1</v>
      </c>
      <c r="G19" s="11">
        <v>1</v>
      </c>
      <c r="H19" s="11" t="s">
        <v>18</v>
      </c>
      <c r="I19" s="11">
        <v>6</v>
      </c>
      <c r="J19" s="11" t="s">
        <v>26</v>
      </c>
      <c r="K19" s="11" t="s">
        <v>57</v>
      </c>
      <c r="L19" s="11">
        <v>5</v>
      </c>
      <c r="M19" s="11">
        <v>1</v>
      </c>
      <c r="N19" s="11">
        <v>1</v>
      </c>
      <c r="O19" s="11">
        <v>1</v>
      </c>
      <c r="P19" s="11">
        <v>0.88</v>
      </c>
      <c r="Q19" s="11" t="s">
        <v>53</v>
      </c>
      <c r="R19" s="11">
        <f xml:space="preserve"> P19</f>
        <v>0.88</v>
      </c>
      <c r="S19" s="11">
        <v>0</v>
      </c>
      <c r="T19" s="11">
        <v>40</v>
      </c>
      <c r="U19" s="11" t="s">
        <v>23</v>
      </c>
      <c r="V19" s="11" t="s">
        <v>23</v>
      </c>
    </row>
    <row r="20" spans="1:24">
      <c r="A20" s="11" t="s">
        <v>54</v>
      </c>
      <c r="B20" s="11">
        <v>1</v>
      </c>
      <c r="C20" s="11">
        <v>1</v>
      </c>
      <c r="D20" s="11">
        <v>88</v>
      </c>
      <c r="E20" s="11" t="s">
        <v>52</v>
      </c>
      <c r="F20" s="11">
        <v>1</v>
      </c>
      <c r="G20" s="11">
        <v>1</v>
      </c>
      <c r="H20" s="11" t="s">
        <v>18</v>
      </c>
      <c r="I20" s="11">
        <v>6</v>
      </c>
      <c r="J20" s="11" t="s">
        <v>26</v>
      </c>
      <c r="K20" s="11" t="s">
        <v>55</v>
      </c>
      <c r="L20" s="11">
        <v>4</v>
      </c>
      <c r="M20" s="11">
        <v>3</v>
      </c>
      <c r="N20" s="11">
        <v>1</v>
      </c>
      <c r="O20" s="11">
        <v>1</v>
      </c>
      <c r="P20" s="11">
        <v>0.82</v>
      </c>
      <c r="Q20" s="11" t="s">
        <v>28</v>
      </c>
      <c r="R20" s="11">
        <f xml:space="preserve"> P20</f>
        <v>0.82</v>
      </c>
      <c r="S20" s="11">
        <v>32</v>
      </c>
      <c r="T20" s="11">
        <v>128</v>
      </c>
      <c r="U20" s="11" t="s">
        <v>23</v>
      </c>
      <c r="V20" s="11" t="s">
        <v>23</v>
      </c>
    </row>
    <row r="21" spans="1:24">
      <c r="A21" s="11" t="s">
        <v>58</v>
      </c>
      <c r="B21" s="11">
        <v>1</v>
      </c>
      <c r="C21" s="11">
        <v>1</v>
      </c>
      <c r="D21" s="11">
        <v>62</v>
      </c>
      <c r="E21" s="11" t="s">
        <v>56</v>
      </c>
      <c r="F21" s="11">
        <v>1</v>
      </c>
      <c r="G21" s="11">
        <v>1</v>
      </c>
      <c r="H21" s="11" t="s">
        <v>18</v>
      </c>
      <c r="I21" s="11">
        <v>1</v>
      </c>
      <c r="J21" s="11" t="s">
        <v>30</v>
      </c>
      <c r="K21" s="11" t="s">
        <v>57</v>
      </c>
      <c r="L21" s="11">
        <v>3</v>
      </c>
      <c r="M21" s="11">
        <v>1</v>
      </c>
      <c r="N21" s="11">
        <v>2</v>
      </c>
      <c r="O21" s="11">
        <v>1</v>
      </c>
      <c r="P21" s="11">
        <v>0.42</v>
      </c>
      <c r="Q21" s="11" t="s">
        <v>23</v>
      </c>
      <c r="R21" s="11" t="s">
        <v>23</v>
      </c>
      <c r="S21" s="11" t="s">
        <v>23</v>
      </c>
      <c r="T21" s="11" t="s">
        <v>23</v>
      </c>
      <c r="U21" s="11" t="s">
        <v>23</v>
      </c>
      <c r="V21" s="11" t="s">
        <v>23</v>
      </c>
    </row>
    <row r="22" spans="1:24">
      <c r="A22" s="11" t="s">
        <v>59</v>
      </c>
      <c r="B22" s="11">
        <v>1</v>
      </c>
      <c r="C22" s="11">
        <v>1</v>
      </c>
      <c r="D22" s="11">
        <v>41</v>
      </c>
      <c r="E22" s="11" t="s">
        <v>52</v>
      </c>
      <c r="F22" s="11">
        <v>1</v>
      </c>
      <c r="G22" s="11">
        <v>2</v>
      </c>
      <c r="H22" s="11" t="s">
        <v>18</v>
      </c>
      <c r="I22" s="11">
        <v>6</v>
      </c>
      <c r="J22" s="11" t="s">
        <v>26</v>
      </c>
      <c r="K22" s="11" t="s">
        <v>60</v>
      </c>
      <c r="L22" s="11">
        <v>4</v>
      </c>
      <c r="M22" s="11">
        <v>3</v>
      </c>
      <c r="N22" s="11">
        <v>1</v>
      </c>
      <c r="O22" s="11">
        <v>1</v>
      </c>
      <c r="P22" s="11">
        <v>0.77</v>
      </c>
      <c r="Q22" s="11" t="s">
        <v>53</v>
      </c>
      <c r="R22" s="11">
        <f t="shared" ref="R22:R38" si="1" xml:space="preserve"> P22</f>
        <v>0.77</v>
      </c>
      <c r="S22" s="11">
        <v>20</v>
      </c>
      <c r="T22" s="11">
        <v>60</v>
      </c>
      <c r="U22" s="11">
        <v>5</v>
      </c>
      <c r="V22" s="11">
        <v>5</v>
      </c>
      <c r="W22" s="11" t="s">
        <v>62</v>
      </c>
    </row>
    <row r="23" spans="1:24">
      <c r="H23" s="11" t="s">
        <v>18</v>
      </c>
      <c r="I23" s="11">
        <v>6</v>
      </c>
      <c r="J23" s="11" t="s">
        <v>26</v>
      </c>
      <c r="K23" s="11" t="s">
        <v>60</v>
      </c>
      <c r="L23" s="11">
        <v>4</v>
      </c>
      <c r="M23" s="11">
        <v>3</v>
      </c>
      <c r="N23" s="11">
        <v>1</v>
      </c>
      <c r="O23" s="11">
        <v>1</v>
      </c>
      <c r="P23" s="11">
        <v>0.8</v>
      </c>
      <c r="Q23" s="11" t="s">
        <v>53</v>
      </c>
      <c r="R23" s="11">
        <f t="shared" si="1"/>
        <v>0.8</v>
      </c>
      <c r="S23" s="11">
        <v>20</v>
      </c>
      <c r="T23" s="11">
        <v>60</v>
      </c>
      <c r="U23" s="11">
        <v>5</v>
      </c>
      <c r="V23" s="11">
        <v>5</v>
      </c>
      <c r="W23" s="11" t="s">
        <v>61</v>
      </c>
    </row>
    <row r="24" spans="1:24">
      <c r="B24" s="11">
        <v>2</v>
      </c>
      <c r="C24" s="11">
        <v>2</v>
      </c>
      <c r="D24" s="11">
        <v>20</v>
      </c>
      <c r="E24" s="11" t="s">
        <v>52</v>
      </c>
      <c r="F24" s="11">
        <v>1</v>
      </c>
      <c r="G24" s="11">
        <v>1</v>
      </c>
      <c r="H24" s="11" t="s">
        <v>18</v>
      </c>
      <c r="I24" s="11">
        <v>6</v>
      </c>
      <c r="J24" s="11" t="s">
        <v>26</v>
      </c>
      <c r="K24" s="11" t="s">
        <v>60</v>
      </c>
      <c r="L24" s="11">
        <v>4</v>
      </c>
      <c r="M24" s="11">
        <v>3</v>
      </c>
      <c r="N24" s="11">
        <v>1</v>
      </c>
      <c r="O24" s="11">
        <v>1</v>
      </c>
      <c r="P24" s="11">
        <v>0.71</v>
      </c>
      <c r="Q24" s="11" t="s">
        <v>53</v>
      </c>
      <c r="R24" s="11">
        <f t="shared" si="1"/>
        <v>0.71</v>
      </c>
      <c r="S24" s="11">
        <v>20</v>
      </c>
      <c r="T24" s="11">
        <v>60</v>
      </c>
      <c r="U24" s="11">
        <v>5</v>
      </c>
      <c r="V24" s="11">
        <v>5</v>
      </c>
      <c r="W24" s="11" t="s">
        <v>63</v>
      </c>
    </row>
    <row r="25" spans="1:24">
      <c r="C25" s="11">
        <v>3</v>
      </c>
      <c r="D25" s="11">
        <v>20</v>
      </c>
      <c r="E25" s="11" t="s">
        <v>52</v>
      </c>
      <c r="F25" s="11">
        <v>1</v>
      </c>
      <c r="G25" s="11">
        <v>1</v>
      </c>
      <c r="H25" s="11" t="s">
        <v>18</v>
      </c>
      <c r="I25" s="11">
        <v>6</v>
      </c>
      <c r="J25" s="11" t="s">
        <v>26</v>
      </c>
      <c r="K25" s="11" t="s">
        <v>60</v>
      </c>
      <c r="L25" s="11">
        <v>4</v>
      </c>
      <c r="M25" s="11">
        <v>3</v>
      </c>
      <c r="N25" s="11">
        <v>1</v>
      </c>
      <c r="O25" s="11">
        <v>1</v>
      </c>
      <c r="P25" s="11">
        <v>0.8</v>
      </c>
      <c r="Q25" s="11" t="s">
        <v>53</v>
      </c>
      <c r="R25" s="11">
        <f t="shared" si="1"/>
        <v>0.8</v>
      </c>
      <c r="S25" s="11">
        <v>20</v>
      </c>
      <c r="T25" s="11">
        <v>60</v>
      </c>
      <c r="U25" s="11">
        <v>5</v>
      </c>
      <c r="V25" s="11">
        <v>5</v>
      </c>
      <c r="W25" s="11" t="s">
        <v>64</v>
      </c>
    </row>
    <row r="26" spans="1:24">
      <c r="A26" s="11" t="s">
        <v>65</v>
      </c>
      <c r="B26" s="11">
        <v>1</v>
      </c>
      <c r="C26" s="11">
        <v>1</v>
      </c>
      <c r="D26" s="11">
        <v>48</v>
      </c>
      <c r="E26" s="11" t="s">
        <v>52</v>
      </c>
      <c r="F26" s="11">
        <v>1</v>
      </c>
      <c r="G26" s="11">
        <v>1</v>
      </c>
      <c r="H26" s="11" t="s">
        <v>18</v>
      </c>
      <c r="I26" s="11">
        <v>8</v>
      </c>
      <c r="J26" s="11" t="s">
        <v>66</v>
      </c>
      <c r="K26" s="11" t="s">
        <v>57</v>
      </c>
      <c r="L26" s="11">
        <v>3</v>
      </c>
      <c r="M26" s="11">
        <v>1</v>
      </c>
      <c r="N26" s="11">
        <v>2</v>
      </c>
      <c r="O26" s="11">
        <v>1</v>
      </c>
      <c r="P26" s="11">
        <v>0.84</v>
      </c>
      <c r="Q26" s="11" t="s">
        <v>72</v>
      </c>
      <c r="R26" s="11">
        <f t="shared" si="1"/>
        <v>0.84</v>
      </c>
      <c r="S26" s="11">
        <v>0</v>
      </c>
      <c r="T26" s="11">
        <v>240</v>
      </c>
      <c r="U26" s="11">
        <v>20</v>
      </c>
      <c r="V26" s="11">
        <v>10</v>
      </c>
    </row>
    <row r="27" spans="1:24">
      <c r="B27" s="11">
        <v>2</v>
      </c>
      <c r="C27" s="11">
        <v>2</v>
      </c>
      <c r="D27" s="11">
        <v>18</v>
      </c>
      <c r="E27" s="11" t="s">
        <v>67</v>
      </c>
      <c r="F27" s="11">
        <v>2</v>
      </c>
      <c r="G27" s="11">
        <v>1</v>
      </c>
      <c r="H27" s="11" t="s">
        <v>18</v>
      </c>
      <c r="I27" s="11">
        <v>8</v>
      </c>
      <c r="J27" s="11" t="s">
        <v>66</v>
      </c>
      <c r="K27" s="11" t="s">
        <v>57</v>
      </c>
      <c r="L27" s="11">
        <v>3</v>
      </c>
      <c r="M27" s="11">
        <v>1</v>
      </c>
      <c r="N27" s="11">
        <v>2</v>
      </c>
      <c r="O27" s="11">
        <v>1</v>
      </c>
      <c r="P27" s="11">
        <v>0.84</v>
      </c>
      <c r="Q27" s="11" t="s">
        <v>72</v>
      </c>
      <c r="R27" s="11">
        <f t="shared" si="1"/>
        <v>0.84</v>
      </c>
      <c r="S27" s="11">
        <v>0</v>
      </c>
      <c r="T27" s="11">
        <v>240</v>
      </c>
      <c r="U27" s="11">
        <v>20</v>
      </c>
      <c r="V27" s="11">
        <v>10</v>
      </c>
    </row>
    <row r="28" spans="1:24">
      <c r="A28" s="11" t="s">
        <v>68</v>
      </c>
      <c r="B28" s="11">
        <v>1</v>
      </c>
      <c r="C28" s="11">
        <v>1</v>
      </c>
      <c r="D28" s="11">
        <v>1548</v>
      </c>
      <c r="E28" s="11" t="s">
        <v>69</v>
      </c>
      <c r="F28" s="11">
        <v>2</v>
      </c>
      <c r="G28" s="11">
        <v>1</v>
      </c>
      <c r="H28" s="11" t="s">
        <v>70</v>
      </c>
      <c r="I28" s="11">
        <v>5</v>
      </c>
      <c r="J28" s="11" t="s">
        <v>71</v>
      </c>
      <c r="K28" s="11" t="s">
        <v>57</v>
      </c>
      <c r="L28" s="11">
        <v>5</v>
      </c>
      <c r="M28" s="11">
        <v>1</v>
      </c>
      <c r="O28" s="11">
        <v>1</v>
      </c>
      <c r="P28" s="11">
        <v>0.67</v>
      </c>
      <c r="Q28" s="11" t="s">
        <v>73</v>
      </c>
      <c r="R28" s="11">
        <f t="shared" si="1"/>
        <v>0.67</v>
      </c>
      <c r="S28" s="11">
        <v>0</v>
      </c>
      <c r="T28" s="11">
        <v>35</v>
      </c>
      <c r="U28" s="11">
        <v>5</v>
      </c>
      <c r="V28" s="11">
        <v>5</v>
      </c>
      <c r="W28" s="11" t="s">
        <v>74</v>
      </c>
    </row>
    <row r="29" spans="1:24">
      <c r="A29" s="11" t="s">
        <v>75</v>
      </c>
      <c r="B29" s="11">
        <v>1</v>
      </c>
      <c r="C29" s="11">
        <v>1</v>
      </c>
      <c r="D29" s="11">
        <v>88</v>
      </c>
      <c r="E29" s="11" t="s">
        <v>52</v>
      </c>
      <c r="F29" s="11">
        <v>1</v>
      </c>
      <c r="G29" s="11">
        <v>1</v>
      </c>
      <c r="H29" s="11" t="s">
        <v>18</v>
      </c>
      <c r="I29" s="11">
        <v>4</v>
      </c>
      <c r="J29" s="11" t="s">
        <v>76</v>
      </c>
      <c r="K29" s="11" t="s">
        <v>57</v>
      </c>
      <c r="L29" s="11">
        <v>3</v>
      </c>
      <c r="M29" s="11">
        <v>4</v>
      </c>
      <c r="N29" s="11">
        <v>2</v>
      </c>
      <c r="O29" s="11">
        <v>1</v>
      </c>
      <c r="P29" s="11">
        <v>0.93</v>
      </c>
      <c r="Q29" s="11" t="s">
        <v>42</v>
      </c>
      <c r="R29" s="11">
        <f t="shared" si="1"/>
        <v>0.93</v>
      </c>
      <c r="S29" s="11">
        <v>0</v>
      </c>
      <c r="T29" s="11">
        <v>80</v>
      </c>
      <c r="U29" s="11">
        <v>5</v>
      </c>
      <c r="V29" s="11">
        <v>5</v>
      </c>
      <c r="X29" s="11" t="s">
        <v>181</v>
      </c>
    </row>
    <row r="30" spans="1:24">
      <c r="B30" s="11">
        <v>2</v>
      </c>
      <c r="C30" s="11">
        <v>2</v>
      </c>
      <c r="D30" s="11">
        <v>69</v>
      </c>
      <c r="E30" s="11" t="s">
        <v>52</v>
      </c>
      <c r="F30" s="11">
        <v>1</v>
      </c>
      <c r="G30" s="11">
        <v>1</v>
      </c>
      <c r="H30" s="11" t="s">
        <v>70</v>
      </c>
      <c r="I30" s="11">
        <v>4</v>
      </c>
      <c r="J30" s="11" t="s">
        <v>77</v>
      </c>
      <c r="K30" s="11" t="s">
        <v>57</v>
      </c>
      <c r="L30" s="11">
        <v>3</v>
      </c>
      <c r="M30" s="11">
        <v>4</v>
      </c>
      <c r="O30" s="11">
        <v>1</v>
      </c>
      <c r="P30" s="11">
        <v>0.73</v>
      </c>
      <c r="Q30" s="11" t="s">
        <v>42</v>
      </c>
      <c r="R30" s="11">
        <f t="shared" si="1"/>
        <v>0.73</v>
      </c>
      <c r="S30" s="11">
        <v>0</v>
      </c>
      <c r="T30" s="11">
        <v>70</v>
      </c>
      <c r="U30" s="11">
        <v>5</v>
      </c>
      <c r="V30" s="11">
        <v>5</v>
      </c>
      <c r="W30" s="11" t="s">
        <v>79</v>
      </c>
      <c r="X30" s="11" t="s">
        <v>181</v>
      </c>
    </row>
    <row r="31" spans="1:24">
      <c r="C31" s="11">
        <v>3</v>
      </c>
      <c r="D31" s="11">
        <v>48</v>
      </c>
      <c r="E31" s="11" t="s">
        <v>52</v>
      </c>
      <c r="F31" s="11">
        <v>1</v>
      </c>
      <c r="G31" s="11">
        <v>1</v>
      </c>
      <c r="H31" s="11" t="s">
        <v>70</v>
      </c>
      <c r="I31" s="11">
        <v>7</v>
      </c>
      <c r="J31" s="11" t="s">
        <v>78</v>
      </c>
      <c r="K31" s="11" t="s">
        <v>57</v>
      </c>
      <c r="L31" s="11">
        <v>3</v>
      </c>
      <c r="M31" s="11">
        <v>4</v>
      </c>
      <c r="O31" s="11">
        <v>1</v>
      </c>
      <c r="P31" s="11">
        <v>0.81</v>
      </c>
      <c r="Q31" s="11" t="s">
        <v>42</v>
      </c>
      <c r="R31" s="11">
        <f t="shared" si="1"/>
        <v>0.81</v>
      </c>
      <c r="S31" s="11">
        <v>0</v>
      </c>
      <c r="T31" s="11">
        <v>70</v>
      </c>
      <c r="U31" s="11">
        <v>5</v>
      </c>
      <c r="V31" s="11">
        <v>5</v>
      </c>
      <c r="W31" s="11" t="s">
        <v>79</v>
      </c>
      <c r="X31" s="11" t="s">
        <v>181</v>
      </c>
    </row>
    <row r="32" spans="1:24">
      <c r="A32" s="11" t="s">
        <v>80</v>
      </c>
      <c r="B32" s="11">
        <v>1</v>
      </c>
      <c r="C32" s="11">
        <v>1</v>
      </c>
      <c r="D32" s="11">
        <v>69</v>
      </c>
      <c r="E32" s="11" t="s">
        <v>52</v>
      </c>
      <c r="F32" s="11">
        <v>1</v>
      </c>
      <c r="G32" s="11">
        <v>1</v>
      </c>
      <c r="H32" s="11" t="s">
        <v>18</v>
      </c>
      <c r="I32" s="11">
        <v>3</v>
      </c>
      <c r="J32" s="11" t="s">
        <v>81</v>
      </c>
      <c r="K32" s="11" t="s">
        <v>57</v>
      </c>
      <c r="L32" s="11">
        <v>3</v>
      </c>
      <c r="M32" s="11">
        <v>1</v>
      </c>
      <c r="N32" s="11">
        <v>1</v>
      </c>
      <c r="O32" s="11">
        <v>1</v>
      </c>
      <c r="P32" s="11">
        <v>0.78</v>
      </c>
      <c r="Q32" s="11" t="s">
        <v>42</v>
      </c>
      <c r="R32" s="11">
        <f t="shared" si="1"/>
        <v>0.78</v>
      </c>
      <c r="S32" s="11">
        <v>0</v>
      </c>
      <c r="T32" s="11">
        <v>120</v>
      </c>
      <c r="U32" s="11">
        <v>10</v>
      </c>
      <c r="V32" s="11">
        <v>20</v>
      </c>
    </row>
    <row r="33" spans="1:23">
      <c r="A33" s="11" t="s">
        <v>82</v>
      </c>
      <c r="B33" s="11">
        <v>1</v>
      </c>
      <c r="C33" s="11">
        <v>1</v>
      </c>
      <c r="D33" s="11">
        <v>122</v>
      </c>
      <c r="E33" s="11" t="s">
        <v>52</v>
      </c>
      <c r="F33" s="11">
        <v>1</v>
      </c>
      <c r="G33" s="11">
        <v>1</v>
      </c>
      <c r="H33" s="11" t="s">
        <v>18</v>
      </c>
      <c r="I33" s="11">
        <v>3</v>
      </c>
      <c r="J33" s="11" t="s">
        <v>83</v>
      </c>
      <c r="K33" s="11" t="s">
        <v>84</v>
      </c>
      <c r="L33" s="11">
        <v>1</v>
      </c>
      <c r="M33" s="11">
        <v>3</v>
      </c>
      <c r="N33" s="11">
        <v>1</v>
      </c>
      <c r="O33" s="11">
        <v>1</v>
      </c>
      <c r="P33" s="11">
        <v>0.8</v>
      </c>
      <c r="Q33" s="11" t="s">
        <v>42</v>
      </c>
      <c r="R33" s="11">
        <f t="shared" si="1"/>
        <v>0.8</v>
      </c>
      <c r="S33" s="11">
        <v>0</v>
      </c>
      <c r="T33" s="11">
        <v>120</v>
      </c>
      <c r="U33" s="11">
        <v>10</v>
      </c>
      <c r="V33" s="11">
        <v>10</v>
      </c>
    </row>
    <row r="34" spans="1:23">
      <c r="B34" s="11">
        <v>2</v>
      </c>
      <c r="C34" s="11">
        <v>2</v>
      </c>
      <c r="D34" s="11">
        <v>60</v>
      </c>
      <c r="E34" s="11" t="s">
        <v>52</v>
      </c>
      <c r="F34" s="11">
        <v>1</v>
      </c>
      <c r="G34" s="11">
        <v>1</v>
      </c>
      <c r="H34" s="11" t="s">
        <v>18</v>
      </c>
      <c r="I34" s="11">
        <v>3</v>
      </c>
      <c r="J34" s="11" t="s">
        <v>83</v>
      </c>
      <c r="K34" s="11" t="s">
        <v>84</v>
      </c>
      <c r="L34" s="11">
        <v>1</v>
      </c>
      <c r="M34" s="11">
        <v>3</v>
      </c>
      <c r="N34" s="11">
        <v>1</v>
      </c>
      <c r="O34" s="11">
        <v>1</v>
      </c>
      <c r="P34" s="11">
        <v>0.75</v>
      </c>
      <c r="Q34" s="11" t="s">
        <v>42</v>
      </c>
      <c r="R34" s="11">
        <f t="shared" si="1"/>
        <v>0.75</v>
      </c>
      <c r="S34" s="11">
        <v>0</v>
      </c>
      <c r="T34" s="11">
        <v>120</v>
      </c>
      <c r="U34" s="11">
        <v>10</v>
      </c>
      <c r="V34" s="11">
        <v>10</v>
      </c>
    </row>
    <row r="35" spans="1:23">
      <c r="A35" s="11" t="s">
        <v>85</v>
      </c>
      <c r="B35" s="11">
        <v>1</v>
      </c>
      <c r="C35" s="11">
        <v>1</v>
      </c>
      <c r="D35" s="11">
        <v>70</v>
      </c>
      <c r="E35" s="11" t="s">
        <v>87</v>
      </c>
      <c r="F35" s="11">
        <v>2</v>
      </c>
      <c r="G35" s="11">
        <v>1</v>
      </c>
      <c r="H35" s="11" t="s">
        <v>18</v>
      </c>
      <c r="I35" s="11">
        <v>2</v>
      </c>
      <c r="J35" s="11" t="s">
        <v>86</v>
      </c>
      <c r="K35" s="11" t="s">
        <v>57</v>
      </c>
      <c r="L35" s="11">
        <v>3</v>
      </c>
      <c r="M35" s="11">
        <v>1</v>
      </c>
      <c r="N35" s="11">
        <v>2</v>
      </c>
      <c r="O35" s="11">
        <v>1</v>
      </c>
      <c r="P35" s="11">
        <v>0.9</v>
      </c>
      <c r="Q35" s="11" t="s">
        <v>42</v>
      </c>
      <c r="R35" s="11">
        <f t="shared" si="1"/>
        <v>0.9</v>
      </c>
      <c r="S35" s="11">
        <v>0</v>
      </c>
      <c r="T35" s="11">
        <v>108</v>
      </c>
      <c r="U35" s="11">
        <v>9</v>
      </c>
      <c r="V35" s="11">
        <v>9</v>
      </c>
    </row>
    <row r="36" spans="1:23">
      <c r="A36" s="11" t="s">
        <v>91</v>
      </c>
      <c r="B36" s="11">
        <v>1</v>
      </c>
      <c r="C36" s="11">
        <v>1</v>
      </c>
      <c r="D36" s="11">
        <v>63</v>
      </c>
      <c r="E36" s="11" t="s">
        <v>52</v>
      </c>
      <c r="F36" s="11">
        <v>1</v>
      </c>
      <c r="G36" s="11">
        <v>1</v>
      </c>
      <c r="H36" s="11" t="s">
        <v>70</v>
      </c>
      <c r="I36" s="11">
        <v>4</v>
      </c>
      <c r="J36" s="11" t="s">
        <v>88</v>
      </c>
      <c r="K36" s="11" t="s">
        <v>89</v>
      </c>
      <c r="L36" s="11">
        <v>3</v>
      </c>
      <c r="M36" s="11">
        <v>4</v>
      </c>
      <c r="O36" s="11">
        <v>1</v>
      </c>
      <c r="P36" s="11">
        <v>0.83</v>
      </c>
      <c r="Q36" s="11" t="s">
        <v>28</v>
      </c>
      <c r="R36" s="11">
        <f t="shared" si="1"/>
        <v>0.83</v>
      </c>
      <c r="S36" s="11">
        <v>0</v>
      </c>
      <c r="T36" s="11">
        <v>75</v>
      </c>
      <c r="U36" s="11">
        <v>6</v>
      </c>
      <c r="V36" s="11">
        <v>6</v>
      </c>
    </row>
    <row r="37" spans="1:23">
      <c r="A37" s="11" t="s">
        <v>90</v>
      </c>
      <c r="B37" s="11">
        <v>1</v>
      </c>
      <c r="C37" s="11">
        <v>1</v>
      </c>
      <c r="D37" s="11">
        <v>86</v>
      </c>
      <c r="E37" s="11" t="s">
        <v>52</v>
      </c>
      <c r="F37" s="11">
        <v>1</v>
      </c>
      <c r="G37" s="11">
        <v>2</v>
      </c>
      <c r="H37" s="11" t="s">
        <v>18</v>
      </c>
      <c r="I37" s="11">
        <v>2</v>
      </c>
      <c r="J37" s="11" t="s">
        <v>93</v>
      </c>
      <c r="K37" s="11" t="s">
        <v>57</v>
      </c>
      <c r="L37" s="11">
        <v>3</v>
      </c>
      <c r="M37" s="11">
        <v>1</v>
      </c>
      <c r="N37" s="11">
        <v>2</v>
      </c>
      <c r="O37" s="11">
        <v>1</v>
      </c>
      <c r="P37" s="11">
        <v>0.9</v>
      </c>
      <c r="Q37" s="11" t="s">
        <v>28</v>
      </c>
      <c r="R37" s="11">
        <f t="shared" si="1"/>
        <v>0.9</v>
      </c>
      <c r="S37" s="11">
        <v>32</v>
      </c>
      <c r="T37" s="11">
        <v>32</v>
      </c>
      <c r="U37" s="11">
        <v>8</v>
      </c>
      <c r="V37" s="11">
        <v>8</v>
      </c>
    </row>
    <row r="38" spans="1:23">
      <c r="H38" s="11" t="s">
        <v>18</v>
      </c>
      <c r="I38" s="11">
        <v>8</v>
      </c>
      <c r="J38" s="11" t="s">
        <v>92</v>
      </c>
      <c r="K38" s="11" t="s">
        <v>57</v>
      </c>
      <c r="L38" s="11">
        <v>3</v>
      </c>
      <c r="M38" s="11">
        <v>1</v>
      </c>
      <c r="N38" s="11">
        <v>2</v>
      </c>
      <c r="O38" s="11">
        <v>1</v>
      </c>
      <c r="P38" s="11">
        <v>0.88</v>
      </c>
      <c r="Q38" s="11" t="s">
        <v>28</v>
      </c>
      <c r="R38" s="11">
        <f t="shared" si="1"/>
        <v>0.88</v>
      </c>
      <c r="S38" s="11">
        <v>32</v>
      </c>
      <c r="T38" s="11">
        <v>32</v>
      </c>
      <c r="U38" s="11">
        <v>8</v>
      </c>
      <c r="V38" s="11">
        <v>8</v>
      </c>
    </row>
    <row r="39" spans="1:23">
      <c r="A39" s="11" t="s">
        <v>94</v>
      </c>
      <c r="B39" s="11">
        <v>1</v>
      </c>
      <c r="C39" s="11">
        <v>1</v>
      </c>
      <c r="D39" s="11">
        <v>96</v>
      </c>
      <c r="E39" s="11" t="s">
        <v>52</v>
      </c>
      <c r="F39" s="11">
        <v>1</v>
      </c>
      <c r="G39" s="11">
        <v>4</v>
      </c>
      <c r="H39" s="11" t="s">
        <v>18</v>
      </c>
      <c r="I39" s="11">
        <v>7</v>
      </c>
      <c r="J39" s="11" t="s">
        <v>96</v>
      </c>
      <c r="K39" s="11" t="s">
        <v>97</v>
      </c>
      <c r="L39" s="11">
        <v>2</v>
      </c>
      <c r="M39" s="11">
        <v>1</v>
      </c>
      <c r="N39" s="11">
        <v>2</v>
      </c>
      <c r="O39" s="11">
        <v>2</v>
      </c>
      <c r="P39" s="11">
        <v>0.46</v>
      </c>
      <c r="Q39" s="11" t="s">
        <v>101</v>
      </c>
      <c r="R39" s="11" t="s">
        <v>23</v>
      </c>
      <c r="S39" s="11">
        <v>0</v>
      </c>
      <c r="T39" s="11">
        <v>48</v>
      </c>
      <c r="U39" s="11">
        <v>6</v>
      </c>
      <c r="V39" s="11">
        <v>6</v>
      </c>
      <c r="W39" s="11" t="s">
        <v>102</v>
      </c>
    </row>
    <row r="40" spans="1:23">
      <c r="H40" s="11" t="s">
        <v>18</v>
      </c>
      <c r="I40" s="11">
        <v>7</v>
      </c>
      <c r="J40" s="11" t="s">
        <v>96</v>
      </c>
      <c r="K40" s="11" t="s">
        <v>98</v>
      </c>
      <c r="L40" s="11">
        <v>2</v>
      </c>
      <c r="M40" s="11">
        <v>1</v>
      </c>
      <c r="N40" s="11">
        <v>2</v>
      </c>
      <c r="O40" s="11">
        <v>2</v>
      </c>
      <c r="P40" s="11">
        <v>0.44</v>
      </c>
      <c r="Q40" s="11" t="s">
        <v>101</v>
      </c>
      <c r="R40" s="11" t="s">
        <v>23</v>
      </c>
      <c r="S40" s="11">
        <v>0</v>
      </c>
      <c r="T40" s="11">
        <v>48</v>
      </c>
      <c r="U40" s="11">
        <v>6</v>
      </c>
      <c r="V40" s="11">
        <v>6</v>
      </c>
      <c r="W40" s="11" t="s">
        <v>102</v>
      </c>
    </row>
    <row r="41" spans="1:23">
      <c r="H41" s="11" t="s">
        <v>18</v>
      </c>
      <c r="I41" s="11">
        <v>7</v>
      </c>
      <c r="J41" s="11" t="s">
        <v>96</v>
      </c>
      <c r="K41" s="11" t="s">
        <v>99</v>
      </c>
      <c r="L41" s="11">
        <v>2</v>
      </c>
      <c r="M41" s="11">
        <v>3</v>
      </c>
      <c r="N41" s="11">
        <v>2</v>
      </c>
      <c r="O41" s="11">
        <v>2</v>
      </c>
      <c r="P41" s="11">
        <v>0.52</v>
      </c>
      <c r="Q41" s="11" t="s">
        <v>101</v>
      </c>
      <c r="R41" s="11" t="s">
        <v>23</v>
      </c>
      <c r="S41" s="11">
        <v>0</v>
      </c>
      <c r="T41" s="11">
        <v>48</v>
      </c>
      <c r="U41" s="11">
        <v>6</v>
      </c>
      <c r="V41" s="11">
        <v>6</v>
      </c>
      <c r="W41" s="11" t="s">
        <v>102</v>
      </c>
    </row>
    <row r="42" spans="1:23">
      <c r="H42" s="11" t="s">
        <v>18</v>
      </c>
      <c r="I42" s="11">
        <v>7</v>
      </c>
      <c r="J42" s="11" t="s">
        <v>96</v>
      </c>
      <c r="K42" s="11" t="s">
        <v>100</v>
      </c>
      <c r="L42" s="11">
        <v>2</v>
      </c>
      <c r="M42" s="11">
        <v>3</v>
      </c>
      <c r="N42" s="11">
        <v>2</v>
      </c>
      <c r="O42" s="11">
        <v>2</v>
      </c>
      <c r="P42" s="11">
        <v>0.46</v>
      </c>
      <c r="Q42" s="11" t="s">
        <v>101</v>
      </c>
      <c r="R42" s="11" t="s">
        <v>23</v>
      </c>
      <c r="S42" s="11">
        <v>0</v>
      </c>
      <c r="T42" s="11">
        <v>48</v>
      </c>
      <c r="U42" s="11">
        <v>6</v>
      </c>
      <c r="V42" s="11">
        <v>6</v>
      </c>
      <c r="W42" s="11" t="s">
        <v>102</v>
      </c>
    </row>
    <row r="43" spans="1:23">
      <c r="A43" s="11" t="s">
        <v>103</v>
      </c>
      <c r="B43" s="11">
        <v>1</v>
      </c>
      <c r="C43" s="11">
        <v>1</v>
      </c>
      <c r="D43" s="11">
        <v>46</v>
      </c>
      <c r="E43" s="11" t="s">
        <v>52</v>
      </c>
      <c r="F43" s="11">
        <v>1</v>
      </c>
      <c r="G43" s="11">
        <v>2</v>
      </c>
      <c r="H43" s="11" t="s">
        <v>18</v>
      </c>
      <c r="I43" s="11">
        <v>7</v>
      </c>
      <c r="J43" s="11" t="s">
        <v>104</v>
      </c>
      <c r="K43" s="11" t="s">
        <v>57</v>
      </c>
      <c r="L43" s="11">
        <v>2</v>
      </c>
      <c r="M43" s="11">
        <v>1</v>
      </c>
      <c r="N43" s="11">
        <v>2</v>
      </c>
      <c r="O43" s="11">
        <v>1</v>
      </c>
      <c r="P43" s="11">
        <v>0.84</v>
      </c>
      <c r="Q43" s="11" t="s">
        <v>101</v>
      </c>
      <c r="R43" s="11" t="s">
        <v>23</v>
      </c>
      <c r="S43" s="11">
        <v>0</v>
      </c>
      <c r="T43" s="11">
        <v>40</v>
      </c>
      <c r="U43" s="11">
        <v>5</v>
      </c>
      <c r="V43" s="11">
        <v>5</v>
      </c>
      <c r="W43" s="11" t="s">
        <v>102</v>
      </c>
    </row>
    <row r="44" spans="1:23">
      <c r="H44" s="11" t="s">
        <v>18</v>
      </c>
      <c r="I44" s="11">
        <v>7</v>
      </c>
      <c r="J44" s="11" t="s">
        <v>105</v>
      </c>
      <c r="K44" s="11" t="s">
        <v>57</v>
      </c>
      <c r="L44" s="11">
        <v>2</v>
      </c>
      <c r="M44" s="11">
        <v>1</v>
      </c>
      <c r="N44" s="11">
        <v>2</v>
      </c>
      <c r="O44" s="11">
        <v>1</v>
      </c>
      <c r="P44" s="11">
        <v>0.87</v>
      </c>
      <c r="Q44" s="11" t="s">
        <v>101</v>
      </c>
      <c r="R44" s="11" t="s">
        <v>23</v>
      </c>
      <c r="S44" s="11">
        <v>0</v>
      </c>
      <c r="T44" s="11">
        <v>40</v>
      </c>
      <c r="U44" s="11">
        <v>5</v>
      </c>
      <c r="V44" s="11">
        <v>5</v>
      </c>
      <c r="W44" s="11" t="s">
        <v>102</v>
      </c>
    </row>
    <row r="45" spans="1:23">
      <c r="A45" s="11" t="s">
        <v>106</v>
      </c>
      <c r="B45" s="11">
        <v>1</v>
      </c>
      <c r="C45" s="11">
        <v>1</v>
      </c>
      <c r="D45" s="11">
        <v>56</v>
      </c>
      <c r="E45" s="11" t="s">
        <v>52</v>
      </c>
      <c r="F45" s="11">
        <v>1</v>
      </c>
      <c r="G45" s="11">
        <v>3</v>
      </c>
      <c r="H45" s="11" t="s">
        <v>70</v>
      </c>
      <c r="I45" s="11">
        <v>4</v>
      </c>
      <c r="J45" s="11" t="s">
        <v>107</v>
      </c>
      <c r="K45" s="11" t="s">
        <v>57</v>
      </c>
      <c r="L45" s="11">
        <v>3</v>
      </c>
      <c r="M45" s="11">
        <v>1</v>
      </c>
      <c r="O45" s="11">
        <v>1</v>
      </c>
      <c r="P45" s="11">
        <v>0.61</v>
      </c>
      <c r="Q45" s="11" t="s">
        <v>110</v>
      </c>
      <c r="R45" s="11">
        <f t="shared" ref="R45:R54" si="2" xml:space="preserve"> P45</f>
        <v>0.61</v>
      </c>
      <c r="S45" s="11">
        <v>24</v>
      </c>
      <c r="T45" s="11">
        <v>72</v>
      </c>
      <c r="U45" s="11">
        <v>7</v>
      </c>
      <c r="V45" s="11">
        <v>21</v>
      </c>
    </row>
    <row r="46" spans="1:23">
      <c r="H46" s="11" t="s">
        <v>70</v>
      </c>
      <c r="I46" s="11">
        <v>4</v>
      </c>
      <c r="J46" s="11" t="s">
        <v>108</v>
      </c>
      <c r="K46" s="11" t="s">
        <v>57</v>
      </c>
      <c r="L46" s="11">
        <v>3</v>
      </c>
      <c r="M46" s="11">
        <v>1</v>
      </c>
      <c r="O46" s="11">
        <v>1</v>
      </c>
      <c r="P46" s="11">
        <v>0.69</v>
      </c>
      <c r="Q46" s="11" t="s">
        <v>110</v>
      </c>
      <c r="R46" s="11">
        <f t="shared" si="2"/>
        <v>0.69</v>
      </c>
      <c r="S46" s="11">
        <v>24</v>
      </c>
      <c r="T46" s="11">
        <v>72</v>
      </c>
      <c r="U46" s="11">
        <v>7</v>
      </c>
      <c r="V46" s="11">
        <v>21</v>
      </c>
    </row>
    <row r="47" spans="1:23">
      <c r="H47" s="11" t="s">
        <v>18</v>
      </c>
      <c r="I47" s="11">
        <v>4</v>
      </c>
      <c r="J47" s="11" t="s">
        <v>109</v>
      </c>
      <c r="K47" s="11" t="s">
        <v>57</v>
      </c>
      <c r="L47" s="11">
        <v>3</v>
      </c>
      <c r="M47" s="11">
        <v>1</v>
      </c>
      <c r="O47" s="11">
        <v>1</v>
      </c>
      <c r="P47" s="11">
        <v>0.82</v>
      </c>
      <c r="Q47" s="11" t="s">
        <v>101</v>
      </c>
      <c r="R47" s="11">
        <f t="shared" si="2"/>
        <v>0.82</v>
      </c>
      <c r="S47" s="11">
        <v>30</v>
      </c>
      <c r="T47" s="11">
        <v>30</v>
      </c>
      <c r="U47" s="11">
        <v>5</v>
      </c>
      <c r="V47" s="11">
        <v>5</v>
      </c>
    </row>
    <row r="48" spans="1:23">
      <c r="B48" s="11">
        <v>2</v>
      </c>
      <c r="C48" s="11">
        <v>2</v>
      </c>
      <c r="D48" s="11">
        <v>66</v>
      </c>
      <c r="E48" s="11" t="s">
        <v>52</v>
      </c>
      <c r="F48" s="11">
        <v>1</v>
      </c>
      <c r="G48" s="11">
        <v>2</v>
      </c>
      <c r="H48" s="11" t="s">
        <v>70</v>
      </c>
      <c r="I48" s="11">
        <v>6</v>
      </c>
      <c r="J48" s="11" t="s">
        <v>111</v>
      </c>
      <c r="K48" s="11" t="s">
        <v>57</v>
      </c>
      <c r="L48" s="11">
        <v>4</v>
      </c>
      <c r="M48" s="11">
        <v>1</v>
      </c>
      <c r="O48" s="11">
        <v>1</v>
      </c>
      <c r="P48" s="11">
        <v>0.73</v>
      </c>
      <c r="Q48" s="11" t="s">
        <v>110</v>
      </c>
      <c r="R48" s="11">
        <f t="shared" si="2"/>
        <v>0.73</v>
      </c>
      <c r="S48" s="11">
        <v>24</v>
      </c>
      <c r="T48" s="11">
        <v>72</v>
      </c>
      <c r="U48" s="11">
        <v>7</v>
      </c>
      <c r="V48" s="11">
        <v>21</v>
      </c>
    </row>
    <row r="49" spans="1:22">
      <c r="H49" s="11" t="s">
        <v>18</v>
      </c>
      <c r="I49" s="11">
        <v>6</v>
      </c>
      <c r="J49" s="11" t="s">
        <v>26</v>
      </c>
      <c r="K49" s="11" t="s">
        <v>57</v>
      </c>
      <c r="L49" s="11">
        <v>4</v>
      </c>
      <c r="M49" s="11">
        <v>1</v>
      </c>
      <c r="N49" s="11">
        <v>1</v>
      </c>
      <c r="O49" s="11">
        <v>1</v>
      </c>
      <c r="P49" s="11">
        <v>0.57999999999999996</v>
      </c>
      <c r="Q49" s="11" t="s">
        <v>101</v>
      </c>
      <c r="R49" s="11">
        <f t="shared" si="2"/>
        <v>0.57999999999999996</v>
      </c>
      <c r="S49" s="11">
        <v>30</v>
      </c>
      <c r="T49" s="11">
        <v>30</v>
      </c>
      <c r="U49" s="11">
        <v>5</v>
      </c>
      <c r="V49" s="11">
        <v>5</v>
      </c>
    </row>
    <row r="50" spans="1:22">
      <c r="B50" s="11">
        <v>3</v>
      </c>
      <c r="C50" s="11">
        <v>3</v>
      </c>
      <c r="D50" s="11">
        <v>118</v>
      </c>
      <c r="E50" s="11" t="s">
        <v>52</v>
      </c>
      <c r="F50" s="11">
        <v>1</v>
      </c>
      <c r="G50" s="11">
        <v>3</v>
      </c>
      <c r="H50" s="11" t="s">
        <v>70</v>
      </c>
      <c r="I50" s="11">
        <v>1</v>
      </c>
      <c r="J50" s="11" t="s">
        <v>112</v>
      </c>
      <c r="K50" s="11" t="s">
        <v>57</v>
      </c>
      <c r="L50" s="11">
        <v>3</v>
      </c>
      <c r="M50" s="11">
        <v>1</v>
      </c>
      <c r="O50" s="11">
        <v>1</v>
      </c>
      <c r="P50" s="11">
        <v>0.7</v>
      </c>
      <c r="Q50" s="11" t="s">
        <v>110</v>
      </c>
      <c r="R50" s="11">
        <f t="shared" si="2"/>
        <v>0.7</v>
      </c>
      <c r="S50" s="11">
        <v>24</v>
      </c>
      <c r="T50" s="11">
        <v>72</v>
      </c>
      <c r="U50" s="11">
        <v>7</v>
      </c>
      <c r="V50" s="11">
        <v>21</v>
      </c>
    </row>
    <row r="51" spans="1:22">
      <c r="H51" s="11" t="s">
        <v>70</v>
      </c>
      <c r="I51" s="11">
        <v>1</v>
      </c>
      <c r="J51" s="11" t="s">
        <v>113</v>
      </c>
      <c r="K51" s="11" t="s">
        <v>57</v>
      </c>
      <c r="L51" s="11">
        <v>3</v>
      </c>
      <c r="M51" s="11">
        <v>1</v>
      </c>
      <c r="O51" s="11">
        <v>1</v>
      </c>
      <c r="P51" s="11">
        <v>0.55000000000000004</v>
      </c>
      <c r="Q51" s="11" t="s">
        <v>110</v>
      </c>
      <c r="R51" s="11">
        <f t="shared" si="2"/>
        <v>0.55000000000000004</v>
      </c>
      <c r="S51" s="11">
        <v>24</v>
      </c>
      <c r="T51" s="11">
        <v>72</v>
      </c>
      <c r="U51" s="11">
        <v>7</v>
      </c>
      <c r="V51" s="11">
        <v>21</v>
      </c>
    </row>
    <row r="52" spans="1:22">
      <c r="H52" s="11" t="s">
        <v>18</v>
      </c>
      <c r="I52" s="11">
        <v>1</v>
      </c>
      <c r="J52" s="11" t="s">
        <v>30</v>
      </c>
      <c r="K52" s="11" t="s">
        <v>57</v>
      </c>
      <c r="L52" s="11">
        <v>3</v>
      </c>
      <c r="M52" s="11">
        <v>1</v>
      </c>
      <c r="N52" s="11">
        <v>2</v>
      </c>
      <c r="O52" s="11">
        <v>1</v>
      </c>
      <c r="P52" s="11">
        <v>0.75</v>
      </c>
      <c r="Q52" s="11" t="s">
        <v>101</v>
      </c>
      <c r="R52" s="11">
        <f t="shared" si="2"/>
        <v>0.75</v>
      </c>
      <c r="S52" s="11">
        <v>30</v>
      </c>
      <c r="T52" s="11">
        <v>30</v>
      </c>
      <c r="U52" s="11">
        <v>5</v>
      </c>
      <c r="V52" s="11">
        <v>5</v>
      </c>
    </row>
    <row r="53" spans="1:22">
      <c r="B53" s="11">
        <v>4</v>
      </c>
      <c r="C53" s="11">
        <v>4</v>
      </c>
      <c r="D53" s="11">
        <v>84</v>
      </c>
      <c r="E53" s="11" t="s">
        <v>52</v>
      </c>
      <c r="F53" s="11">
        <v>1</v>
      </c>
      <c r="G53" s="11">
        <v>2</v>
      </c>
      <c r="H53" s="11" t="s">
        <v>70</v>
      </c>
      <c r="I53" s="11">
        <v>3</v>
      </c>
      <c r="J53" s="11" t="s">
        <v>114</v>
      </c>
      <c r="K53" s="11" t="s">
        <v>57</v>
      </c>
      <c r="L53" s="11">
        <v>2</v>
      </c>
      <c r="M53" s="11">
        <v>1</v>
      </c>
      <c r="O53" s="11">
        <v>1</v>
      </c>
      <c r="P53" s="11">
        <v>0.85</v>
      </c>
      <c r="Q53" s="11" t="s">
        <v>110</v>
      </c>
      <c r="R53" s="11">
        <f t="shared" si="2"/>
        <v>0.85</v>
      </c>
      <c r="S53" s="11">
        <v>24</v>
      </c>
      <c r="T53" s="11">
        <v>72</v>
      </c>
      <c r="U53" s="11">
        <v>7</v>
      </c>
      <c r="V53" s="11">
        <v>21</v>
      </c>
    </row>
    <row r="54" spans="1:22">
      <c r="H54" s="11" t="s">
        <v>18</v>
      </c>
      <c r="I54" s="11">
        <v>3</v>
      </c>
      <c r="J54" s="11" t="s">
        <v>83</v>
      </c>
      <c r="K54" s="11" t="s">
        <v>57</v>
      </c>
      <c r="L54" s="11">
        <v>2</v>
      </c>
      <c r="M54" s="11">
        <v>1</v>
      </c>
      <c r="N54" s="11">
        <v>1</v>
      </c>
      <c r="O54" s="11">
        <v>1</v>
      </c>
      <c r="P54" s="11">
        <v>0.78</v>
      </c>
      <c r="Q54" s="11" t="s">
        <v>101</v>
      </c>
      <c r="R54" s="11">
        <f t="shared" si="2"/>
        <v>0.78</v>
      </c>
      <c r="S54" s="11">
        <v>30</v>
      </c>
      <c r="T54" s="11">
        <v>30</v>
      </c>
      <c r="U54" s="11">
        <v>5</v>
      </c>
      <c r="V54" s="11">
        <v>5</v>
      </c>
    </row>
    <row r="55" spans="1:22">
      <c r="A55" s="11" t="s">
        <v>116</v>
      </c>
      <c r="B55" s="11">
        <v>1</v>
      </c>
      <c r="C55" s="11">
        <v>1</v>
      </c>
      <c r="D55" s="11">
        <v>78</v>
      </c>
      <c r="E55" s="11" t="s">
        <v>52</v>
      </c>
      <c r="F55" s="11">
        <v>1</v>
      </c>
      <c r="G55" s="11">
        <v>2</v>
      </c>
      <c r="H55" s="11" t="s">
        <v>18</v>
      </c>
      <c r="I55" s="11">
        <v>6</v>
      </c>
      <c r="J55" s="11" t="s">
        <v>26</v>
      </c>
      <c r="K55" s="11" t="s">
        <v>115</v>
      </c>
      <c r="L55" s="11">
        <v>4</v>
      </c>
      <c r="M55" s="11">
        <v>3</v>
      </c>
      <c r="N55" s="11">
        <v>1</v>
      </c>
      <c r="O55" s="11">
        <v>1</v>
      </c>
      <c r="P55" s="11">
        <v>0.75</v>
      </c>
      <c r="Q55" s="11" t="s">
        <v>117</v>
      </c>
      <c r="R55" s="12">
        <f xml:space="preserve"> (2*P55)/(1+P55)</f>
        <v>0.8571428571428571</v>
      </c>
      <c r="S55" s="11">
        <v>20</v>
      </c>
      <c r="T55" s="11">
        <v>40</v>
      </c>
      <c r="U55" s="11">
        <v>5</v>
      </c>
      <c r="V55" s="11">
        <v>5</v>
      </c>
    </row>
    <row r="56" spans="1:22">
      <c r="H56" s="11" t="s">
        <v>18</v>
      </c>
      <c r="I56" s="11">
        <v>6</v>
      </c>
      <c r="J56" s="11" t="s">
        <v>115</v>
      </c>
      <c r="K56" s="11" t="s">
        <v>57</v>
      </c>
      <c r="L56" s="11">
        <v>2</v>
      </c>
      <c r="M56" s="11">
        <v>1</v>
      </c>
      <c r="N56" s="11">
        <v>1</v>
      </c>
      <c r="O56" s="11">
        <v>1</v>
      </c>
      <c r="P56" s="11">
        <v>0.67</v>
      </c>
      <c r="Q56" s="11" t="s">
        <v>117</v>
      </c>
      <c r="R56" s="12">
        <f xml:space="preserve"> (2*P56)/(1+P56)</f>
        <v>0.80239520958083843</v>
      </c>
      <c r="S56" s="11">
        <v>20</v>
      </c>
      <c r="T56" s="11">
        <v>40</v>
      </c>
      <c r="U56" s="11">
        <v>5</v>
      </c>
      <c r="V56" s="11">
        <v>5</v>
      </c>
    </row>
    <row r="57" spans="1:22">
      <c r="B57" s="11">
        <v>2</v>
      </c>
      <c r="C57" s="11">
        <v>2</v>
      </c>
      <c r="D57" s="11">
        <v>69</v>
      </c>
      <c r="E57" s="11" t="s">
        <v>52</v>
      </c>
      <c r="F57" s="11">
        <v>1</v>
      </c>
      <c r="G57" s="11">
        <v>1</v>
      </c>
      <c r="H57" s="11" t="s">
        <v>18</v>
      </c>
      <c r="I57" s="11">
        <v>6</v>
      </c>
      <c r="J57" s="11" t="s">
        <v>26</v>
      </c>
      <c r="K57" s="11" t="s">
        <v>115</v>
      </c>
      <c r="L57" s="11">
        <v>4</v>
      </c>
      <c r="M57" s="11">
        <v>3</v>
      </c>
      <c r="N57" s="11">
        <v>1</v>
      </c>
      <c r="O57" s="11">
        <v>1</v>
      </c>
      <c r="P57" s="11">
        <v>0.78</v>
      </c>
      <c r="Q57" s="11" t="s">
        <v>117</v>
      </c>
      <c r="R57" s="12">
        <f xml:space="preserve"> (2*P57)/(1+P57)</f>
        <v>0.8764044943820225</v>
      </c>
      <c r="S57" s="11">
        <v>20</v>
      </c>
      <c r="T57" s="11">
        <v>40</v>
      </c>
      <c r="U57" s="11">
        <v>5</v>
      </c>
      <c r="V57" s="11">
        <v>5</v>
      </c>
    </row>
    <row r="58" spans="1:22">
      <c r="B58" s="11">
        <v>3</v>
      </c>
      <c r="C58" s="11">
        <v>3</v>
      </c>
      <c r="D58" s="11">
        <v>78</v>
      </c>
      <c r="E58" s="11" t="s">
        <v>52</v>
      </c>
      <c r="F58" s="11">
        <v>1</v>
      </c>
      <c r="G58" s="11">
        <v>1</v>
      </c>
      <c r="H58" s="11" t="s">
        <v>18</v>
      </c>
      <c r="I58" s="11">
        <v>6</v>
      </c>
      <c r="J58" s="11" t="s">
        <v>26</v>
      </c>
      <c r="K58" s="11" t="s">
        <v>115</v>
      </c>
      <c r="L58" s="11">
        <v>4</v>
      </c>
      <c r="M58" s="11">
        <v>3</v>
      </c>
      <c r="N58" s="11">
        <v>1</v>
      </c>
      <c r="O58" s="11">
        <v>1</v>
      </c>
      <c r="P58" s="11">
        <v>0.8</v>
      </c>
      <c r="Q58" s="11" t="s">
        <v>117</v>
      </c>
      <c r="R58" s="12">
        <f xml:space="preserve"> (2*P58)/(1+P58)</f>
        <v>0.88888888888888895</v>
      </c>
      <c r="S58" s="11">
        <v>20</v>
      </c>
      <c r="T58" s="11">
        <v>40</v>
      </c>
      <c r="U58" s="11">
        <v>5</v>
      </c>
      <c r="V58" s="11">
        <v>5</v>
      </c>
    </row>
    <row r="59" spans="1:22">
      <c r="A59" s="11" t="s">
        <v>118</v>
      </c>
      <c r="B59" s="11">
        <v>1</v>
      </c>
      <c r="C59" s="11">
        <v>1</v>
      </c>
      <c r="D59" s="11">
        <v>97</v>
      </c>
      <c r="E59" s="11" t="s">
        <v>52</v>
      </c>
      <c r="F59" s="11">
        <v>1</v>
      </c>
      <c r="G59" s="11">
        <v>2</v>
      </c>
      <c r="H59" s="11" t="s">
        <v>18</v>
      </c>
      <c r="I59" s="11">
        <v>4</v>
      </c>
      <c r="J59" s="11" t="s">
        <v>119</v>
      </c>
      <c r="K59" s="11" t="s">
        <v>57</v>
      </c>
      <c r="L59" s="11">
        <v>3</v>
      </c>
      <c r="M59" s="11">
        <v>4</v>
      </c>
      <c r="N59" s="11">
        <v>2</v>
      </c>
      <c r="O59" s="11">
        <v>1</v>
      </c>
      <c r="P59" s="11">
        <v>0.56999999999999995</v>
      </c>
      <c r="Q59" s="11" t="s">
        <v>72</v>
      </c>
      <c r="R59" s="11">
        <f t="shared" ref="R59:R63" si="3" xml:space="preserve"> P59</f>
        <v>0.56999999999999995</v>
      </c>
      <c r="S59" s="11">
        <v>0</v>
      </c>
      <c r="T59" s="11">
        <v>40</v>
      </c>
      <c r="U59" s="11">
        <v>10</v>
      </c>
      <c r="V59" s="11">
        <v>10</v>
      </c>
    </row>
    <row r="60" spans="1:22">
      <c r="H60" s="11" t="s">
        <v>18</v>
      </c>
      <c r="I60" s="11">
        <v>4</v>
      </c>
      <c r="J60" s="11" t="s">
        <v>26</v>
      </c>
      <c r="K60" s="11" t="s">
        <v>119</v>
      </c>
      <c r="L60" s="11">
        <v>4</v>
      </c>
      <c r="M60" s="11">
        <v>4</v>
      </c>
      <c r="N60" s="11">
        <v>1</v>
      </c>
      <c r="O60" s="11">
        <v>2</v>
      </c>
      <c r="P60" s="11">
        <v>0.75</v>
      </c>
      <c r="Q60" s="11" t="s">
        <v>72</v>
      </c>
      <c r="R60" s="11">
        <f t="shared" si="3"/>
        <v>0.75</v>
      </c>
      <c r="S60" s="11">
        <v>0</v>
      </c>
      <c r="T60" s="11">
        <v>40</v>
      </c>
      <c r="U60" s="11">
        <v>10</v>
      </c>
      <c r="V60" s="11">
        <v>10</v>
      </c>
    </row>
    <row r="61" spans="1:22">
      <c r="A61" s="11" t="s">
        <v>120</v>
      </c>
      <c r="B61" s="11">
        <v>1</v>
      </c>
      <c r="C61" s="11">
        <v>1</v>
      </c>
      <c r="D61" s="11">
        <v>245</v>
      </c>
      <c r="E61" s="11" t="s">
        <v>52</v>
      </c>
      <c r="F61" s="11">
        <v>1</v>
      </c>
      <c r="G61" s="11">
        <v>6</v>
      </c>
      <c r="H61" s="11" t="s">
        <v>18</v>
      </c>
      <c r="I61" s="11">
        <v>6</v>
      </c>
      <c r="J61" s="11" t="s">
        <v>121</v>
      </c>
      <c r="K61" s="11" t="s">
        <v>57</v>
      </c>
      <c r="L61" s="11">
        <v>2</v>
      </c>
      <c r="M61" s="11">
        <v>1</v>
      </c>
      <c r="N61" s="11">
        <v>1</v>
      </c>
      <c r="O61" s="11">
        <v>1</v>
      </c>
      <c r="P61" s="11">
        <v>0.86</v>
      </c>
      <c r="Q61" s="11" t="s">
        <v>53</v>
      </c>
      <c r="R61" s="11">
        <f t="shared" si="3"/>
        <v>0.86</v>
      </c>
      <c r="S61" s="11">
        <v>20</v>
      </c>
      <c r="T61" s="11">
        <v>40</v>
      </c>
      <c r="U61" s="11">
        <v>5</v>
      </c>
      <c r="V61" s="11">
        <v>5</v>
      </c>
    </row>
    <row r="62" spans="1:22">
      <c r="A62" s="11" t="s">
        <v>122</v>
      </c>
      <c r="B62" s="11">
        <v>1</v>
      </c>
      <c r="C62" s="11">
        <v>1</v>
      </c>
      <c r="D62" s="11">
        <v>50</v>
      </c>
      <c r="E62" s="11" t="s">
        <v>52</v>
      </c>
      <c r="F62" s="11">
        <v>1</v>
      </c>
      <c r="G62" s="11">
        <v>1</v>
      </c>
      <c r="H62" s="11" t="s">
        <v>18</v>
      </c>
      <c r="I62" s="11">
        <v>7</v>
      </c>
      <c r="J62" s="11" t="s">
        <v>123</v>
      </c>
      <c r="K62" s="11" t="s">
        <v>57</v>
      </c>
      <c r="L62" s="11">
        <v>2</v>
      </c>
      <c r="M62" s="11">
        <v>1</v>
      </c>
      <c r="N62" s="11">
        <v>2</v>
      </c>
      <c r="O62" s="11">
        <v>1</v>
      </c>
      <c r="P62" s="11">
        <v>0.8</v>
      </c>
      <c r="Q62" s="11" t="s">
        <v>28</v>
      </c>
      <c r="R62" s="11">
        <f t="shared" si="3"/>
        <v>0.8</v>
      </c>
      <c r="S62" s="11">
        <v>0</v>
      </c>
      <c r="T62" s="11">
        <v>41</v>
      </c>
      <c r="U62" s="11">
        <v>6</v>
      </c>
      <c r="V62" s="11">
        <v>6</v>
      </c>
    </row>
    <row r="63" spans="1:22">
      <c r="B63" s="11">
        <v>2</v>
      </c>
      <c r="C63" s="11">
        <v>2</v>
      </c>
      <c r="D63" s="11">
        <v>113</v>
      </c>
      <c r="E63" s="11" t="s">
        <v>52</v>
      </c>
      <c r="F63" s="11">
        <v>1</v>
      </c>
      <c r="G63" s="11">
        <v>1</v>
      </c>
      <c r="H63" s="11" t="s">
        <v>18</v>
      </c>
      <c r="I63" s="11">
        <v>4</v>
      </c>
      <c r="J63" s="11" t="s">
        <v>124</v>
      </c>
      <c r="K63" s="11" t="s">
        <v>57</v>
      </c>
      <c r="L63" s="11">
        <v>2</v>
      </c>
      <c r="M63" s="11">
        <v>1</v>
      </c>
      <c r="N63" s="11">
        <v>2</v>
      </c>
      <c r="O63" s="11">
        <v>1</v>
      </c>
      <c r="P63" s="11">
        <v>0.86</v>
      </c>
      <c r="Q63" s="11" t="s">
        <v>28</v>
      </c>
      <c r="R63" s="11">
        <f t="shared" si="3"/>
        <v>0.86</v>
      </c>
      <c r="S63" s="11">
        <v>0</v>
      </c>
      <c r="T63" s="11">
        <v>41</v>
      </c>
      <c r="U63" s="11">
        <v>6</v>
      </c>
      <c r="V63" s="11">
        <v>6</v>
      </c>
    </row>
    <row r="64" spans="1:22">
      <c r="A64" s="11" t="s">
        <v>125</v>
      </c>
      <c r="B64" s="11">
        <v>1</v>
      </c>
      <c r="C64" s="11">
        <v>1</v>
      </c>
      <c r="D64" s="11">
        <v>40</v>
      </c>
      <c r="E64" s="11" t="s">
        <v>52</v>
      </c>
      <c r="F64" s="11">
        <v>1</v>
      </c>
      <c r="G64" s="11">
        <v>1</v>
      </c>
      <c r="H64" s="11" t="s">
        <v>18</v>
      </c>
      <c r="I64" s="11">
        <v>4</v>
      </c>
      <c r="J64" s="11" t="s">
        <v>126</v>
      </c>
      <c r="K64" s="11" t="s">
        <v>57</v>
      </c>
      <c r="L64" s="11">
        <v>3</v>
      </c>
      <c r="M64" s="11">
        <v>1</v>
      </c>
      <c r="N64" s="11">
        <v>2</v>
      </c>
      <c r="O64" s="11">
        <v>1</v>
      </c>
      <c r="P64" s="11">
        <v>0.96</v>
      </c>
      <c r="Q64" s="11" t="s">
        <v>23</v>
      </c>
      <c r="R64" s="11" t="s">
        <v>23</v>
      </c>
      <c r="S64" s="11">
        <v>0</v>
      </c>
      <c r="T64" s="11">
        <v>80</v>
      </c>
      <c r="U64" s="11">
        <v>10</v>
      </c>
      <c r="V64" s="11">
        <v>20</v>
      </c>
    </row>
    <row r="65" spans="1:23">
      <c r="B65" s="11">
        <v>2</v>
      </c>
      <c r="C65" s="11">
        <v>2</v>
      </c>
      <c r="D65" s="11">
        <v>112</v>
      </c>
      <c r="E65" s="11" t="s">
        <v>52</v>
      </c>
      <c r="F65" s="11">
        <v>1</v>
      </c>
      <c r="G65" s="11">
        <v>3</v>
      </c>
      <c r="H65" s="11" t="s">
        <v>18</v>
      </c>
      <c r="I65" s="11">
        <v>4</v>
      </c>
      <c r="J65" s="11" t="s">
        <v>127</v>
      </c>
      <c r="K65" s="11" t="s">
        <v>57</v>
      </c>
      <c r="L65" s="11">
        <v>3</v>
      </c>
      <c r="M65" s="11">
        <v>1</v>
      </c>
      <c r="N65" s="11">
        <v>2</v>
      </c>
      <c r="O65" s="11">
        <v>1</v>
      </c>
      <c r="P65" s="11">
        <v>0.91</v>
      </c>
      <c r="Q65" s="11" t="s">
        <v>23</v>
      </c>
      <c r="R65" s="11" t="s">
        <v>23</v>
      </c>
      <c r="S65" s="11">
        <v>0</v>
      </c>
      <c r="T65" s="11">
        <v>80</v>
      </c>
      <c r="U65" s="11">
        <v>10</v>
      </c>
      <c r="V65" s="11">
        <v>20</v>
      </c>
    </row>
    <row r="66" spans="1:23">
      <c r="H66" s="11" t="s">
        <v>70</v>
      </c>
      <c r="I66" s="11">
        <v>4</v>
      </c>
      <c r="J66" s="11" t="s">
        <v>128</v>
      </c>
      <c r="K66" s="11" t="s">
        <v>57</v>
      </c>
      <c r="L66" s="11">
        <v>3</v>
      </c>
      <c r="M66" s="11">
        <v>1</v>
      </c>
      <c r="O66" s="11">
        <v>1</v>
      </c>
      <c r="P66" s="11">
        <v>0.76</v>
      </c>
      <c r="Q66" s="11" t="s">
        <v>23</v>
      </c>
      <c r="R66" s="11" t="s">
        <v>23</v>
      </c>
      <c r="S66" s="11">
        <v>0</v>
      </c>
      <c r="T66" s="11">
        <v>49</v>
      </c>
      <c r="U66" s="11">
        <v>10</v>
      </c>
      <c r="V66" s="11">
        <v>21</v>
      </c>
    </row>
    <row r="67" spans="1:23">
      <c r="H67" s="11" t="s">
        <v>70</v>
      </c>
      <c r="I67" s="11">
        <v>4</v>
      </c>
      <c r="J67" s="11" t="s">
        <v>129</v>
      </c>
      <c r="K67" s="11" t="s">
        <v>57</v>
      </c>
      <c r="L67" s="11">
        <v>3</v>
      </c>
      <c r="M67" s="11">
        <v>1</v>
      </c>
      <c r="O67" s="11">
        <v>1</v>
      </c>
      <c r="P67" s="11">
        <v>0.76</v>
      </c>
      <c r="Q67" s="11" t="s">
        <v>23</v>
      </c>
      <c r="R67" s="11" t="s">
        <v>23</v>
      </c>
      <c r="S67" s="11">
        <v>0</v>
      </c>
      <c r="T67" s="11">
        <v>49</v>
      </c>
      <c r="U67" s="11">
        <v>10</v>
      </c>
      <c r="V67" s="11">
        <v>21</v>
      </c>
    </row>
    <row r="68" spans="1:23">
      <c r="A68" s="11" t="s">
        <v>130</v>
      </c>
      <c r="B68" s="11">
        <v>1</v>
      </c>
      <c r="C68" s="11">
        <v>1</v>
      </c>
      <c r="D68" s="11">
        <v>96</v>
      </c>
      <c r="E68" s="11" t="s">
        <v>52</v>
      </c>
      <c r="F68" s="11">
        <v>1</v>
      </c>
      <c r="G68" s="11">
        <v>1</v>
      </c>
      <c r="H68" s="11" t="s">
        <v>18</v>
      </c>
      <c r="I68" s="11">
        <v>6</v>
      </c>
      <c r="J68" s="11" t="s">
        <v>26</v>
      </c>
      <c r="K68" s="11" t="s">
        <v>57</v>
      </c>
      <c r="L68" s="11">
        <v>4</v>
      </c>
      <c r="M68" s="11">
        <v>1</v>
      </c>
      <c r="N68" s="11">
        <v>1</v>
      </c>
      <c r="O68" s="11">
        <v>1</v>
      </c>
      <c r="P68" s="11">
        <v>0.81</v>
      </c>
      <c r="Q68" s="11" t="s">
        <v>72</v>
      </c>
      <c r="R68" s="11">
        <f t="shared" ref="R68:R69" si="4" xml:space="preserve"> P68</f>
        <v>0.81</v>
      </c>
      <c r="S68" s="11">
        <v>20</v>
      </c>
      <c r="T68" s="11">
        <v>50</v>
      </c>
      <c r="U68" s="11" t="s">
        <v>23</v>
      </c>
      <c r="V68" s="11" t="s">
        <v>23</v>
      </c>
    </row>
    <row r="69" spans="1:23">
      <c r="B69" s="11">
        <v>2</v>
      </c>
      <c r="C69" s="11">
        <v>2</v>
      </c>
      <c r="D69" s="11">
        <v>61</v>
      </c>
      <c r="E69" s="11" t="s">
        <v>52</v>
      </c>
      <c r="F69" s="11">
        <v>1</v>
      </c>
      <c r="G69" s="11">
        <v>1</v>
      </c>
      <c r="H69" s="11" t="s">
        <v>18</v>
      </c>
      <c r="I69" s="11">
        <v>6</v>
      </c>
      <c r="J69" s="11" t="s">
        <v>26</v>
      </c>
      <c r="K69" s="11" t="s">
        <v>57</v>
      </c>
      <c r="L69" s="11">
        <v>4</v>
      </c>
      <c r="M69" s="11">
        <v>1</v>
      </c>
      <c r="N69" s="11">
        <v>1</v>
      </c>
      <c r="O69" s="11">
        <v>1</v>
      </c>
      <c r="P69" s="11">
        <v>0.74</v>
      </c>
      <c r="Q69" s="11" t="s">
        <v>72</v>
      </c>
      <c r="R69" s="11">
        <f t="shared" si="4"/>
        <v>0.74</v>
      </c>
      <c r="S69" s="11">
        <v>20</v>
      </c>
      <c r="T69" s="11">
        <v>60</v>
      </c>
      <c r="U69" s="11" t="s">
        <v>23</v>
      </c>
      <c r="V69" s="11" t="s">
        <v>23</v>
      </c>
    </row>
    <row r="70" spans="1:23">
      <c r="A70" s="11" t="s">
        <v>131</v>
      </c>
      <c r="B70" s="11">
        <v>1</v>
      </c>
      <c r="C70" s="11">
        <v>1</v>
      </c>
      <c r="D70" s="11">
        <v>126</v>
      </c>
      <c r="E70" s="11" t="s">
        <v>52</v>
      </c>
      <c r="F70" s="11">
        <v>1</v>
      </c>
      <c r="G70" s="11">
        <v>2</v>
      </c>
      <c r="H70" s="11" t="s">
        <v>18</v>
      </c>
      <c r="I70" s="11">
        <v>6</v>
      </c>
      <c r="J70" s="11" t="s">
        <v>132</v>
      </c>
      <c r="K70" s="11" t="s">
        <v>134</v>
      </c>
      <c r="L70" s="11">
        <v>2</v>
      </c>
      <c r="M70" s="11">
        <v>3</v>
      </c>
      <c r="N70" s="11">
        <v>2</v>
      </c>
      <c r="O70" s="11">
        <v>1</v>
      </c>
      <c r="P70" s="11">
        <v>0.73</v>
      </c>
      <c r="Q70" s="11" t="s">
        <v>23</v>
      </c>
      <c r="R70" s="11" t="s">
        <v>23</v>
      </c>
      <c r="S70" s="11">
        <v>0</v>
      </c>
      <c r="T70" s="11">
        <v>40</v>
      </c>
      <c r="U70" s="11">
        <v>1</v>
      </c>
      <c r="V70" s="11">
        <v>7</v>
      </c>
    </row>
    <row r="71" spans="1:23">
      <c r="H71" s="11" t="s">
        <v>18</v>
      </c>
      <c r="I71" s="11">
        <v>6</v>
      </c>
      <c r="J71" s="11" t="s">
        <v>133</v>
      </c>
      <c r="K71" s="11" t="s">
        <v>134</v>
      </c>
      <c r="L71" s="11">
        <v>2</v>
      </c>
      <c r="M71" s="11">
        <v>3</v>
      </c>
      <c r="N71" s="11">
        <v>2</v>
      </c>
      <c r="O71" s="11">
        <v>1</v>
      </c>
      <c r="P71" s="11">
        <v>0.95</v>
      </c>
      <c r="Q71" s="11" t="s">
        <v>23</v>
      </c>
      <c r="R71" s="11" t="s">
        <v>23</v>
      </c>
      <c r="S71" s="11">
        <v>0</v>
      </c>
      <c r="T71" s="11">
        <v>40</v>
      </c>
      <c r="U71" s="11">
        <v>6</v>
      </c>
      <c r="V71" s="11">
        <v>7</v>
      </c>
    </row>
    <row r="72" spans="1:23">
      <c r="A72" s="11" t="s">
        <v>135</v>
      </c>
      <c r="B72" s="11">
        <v>1</v>
      </c>
      <c r="C72" s="11">
        <v>1</v>
      </c>
      <c r="D72" s="11">
        <v>64</v>
      </c>
      <c r="E72" s="11" t="s">
        <v>52</v>
      </c>
      <c r="F72" s="11">
        <v>1</v>
      </c>
      <c r="G72" s="11">
        <v>2</v>
      </c>
      <c r="H72" s="11" t="s">
        <v>18</v>
      </c>
      <c r="I72" s="11">
        <v>1</v>
      </c>
      <c r="J72" s="11" t="s">
        <v>30</v>
      </c>
      <c r="K72" s="11" t="s">
        <v>57</v>
      </c>
      <c r="L72" s="11">
        <v>1</v>
      </c>
      <c r="M72" s="11">
        <v>1</v>
      </c>
      <c r="N72" s="11">
        <v>2</v>
      </c>
      <c r="O72" s="11">
        <v>1</v>
      </c>
      <c r="P72" s="11">
        <v>0.69</v>
      </c>
      <c r="Q72" s="11" t="s">
        <v>101</v>
      </c>
      <c r="R72" s="11">
        <f t="shared" ref="R72:R73" si="5" xml:space="preserve"> P72</f>
        <v>0.69</v>
      </c>
      <c r="S72" s="11" t="s">
        <v>23</v>
      </c>
      <c r="T72" s="11" t="s">
        <v>23</v>
      </c>
      <c r="U72" s="11">
        <v>7</v>
      </c>
      <c r="V72" s="11">
        <v>7</v>
      </c>
    </row>
    <row r="73" spans="1:23">
      <c r="H73" s="11" t="s">
        <v>18</v>
      </c>
      <c r="I73" s="11">
        <v>1</v>
      </c>
      <c r="J73" s="11" t="s">
        <v>30</v>
      </c>
      <c r="K73" s="11" t="s">
        <v>136</v>
      </c>
      <c r="L73" s="11">
        <v>1</v>
      </c>
      <c r="M73" s="11">
        <v>3</v>
      </c>
      <c r="N73" s="11">
        <v>2</v>
      </c>
      <c r="O73" s="11">
        <v>1</v>
      </c>
      <c r="P73" s="11">
        <v>0.71</v>
      </c>
      <c r="Q73" s="11" t="s">
        <v>101</v>
      </c>
      <c r="R73" s="11">
        <f t="shared" si="5"/>
        <v>0.71</v>
      </c>
      <c r="S73" s="11" t="s">
        <v>23</v>
      </c>
      <c r="T73" s="11" t="s">
        <v>23</v>
      </c>
      <c r="U73" s="11">
        <v>7</v>
      </c>
      <c r="V73" s="11">
        <v>7</v>
      </c>
    </row>
    <row r="74" spans="1:23">
      <c r="B74" s="11">
        <v>2</v>
      </c>
      <c r="C74" s="11">
        <v>2</v>
      </c>
      <c r="D74" s="11">
        <v>89</v>
      </c>
      <c r="E74" s="11" t="s">
        <v>52</v>
      </c>
      <c r="F74" s="11">
        <v>1</v>
      </c>
      <c r="G74" s="11">
        <v>1</v>
      </c>
      <c r="H74" s="11" t="s">
        <v>18</v>
      </c>
      <c r="I74" s="11">
        <v>2</v>
      </c>
      <c r="J74" s="11" t="s">
        <v>137</v>
      </c>
      <c r="K74" s="11" t="s">
        <v>136</v>
      </c>
      <c r="L74" s="11">
        <v>1</v>
      </c>
      <c r="M74" s="11">
        <v>3</v>
      </c>
      <c r="N74" s="11">
        <v>2</v>
      </c>
      <c r="O74" s="11">
        <v>1</v>
      </c>
      <c r="P74" s="11">
        <v>0.61</v>
      </c>
      <c r="Q74" s="11" t="s">
        <v>101</v>
      </c>
      <c r="R74" s="11">
        <f t="shared" ref="R74:R80" si="6" xml:space="preserve"> P74</f>
        <v>0.61</v>
      </c>
      <c r="S74" s="11" t="s">
        <v>23</v>
      </c>
      <c r="T74" s="11" t="s">
        <v>23</v>
      </c>
      <c r="U74" s="11">
        <v>6</v>
      </c>
      <c r="V74" s="11">
        <v>7</v>
      </c>
    </row>
    <row r="75" spans="1:23">
      <c r="C75" s="11">
        <v>3</v>
      </c>
      <c r="D75" s="11">
        <v>89</v>
      </c>
      <c r="E75" s="11" t="s">
        <v>52</v>
      </c>
      <c r="F75" s="11">
        <v>1</v>
      </c>
      <c r="G75" s="11">
        <v>2</v>
      </c>
      <c r="H75" s="11" t="s">
        <v>18</v>
      </c>
      <c r="I75" s="11">
        <v>2</v>
      </c>
      <c r="J75" s="11" t="s">
        <v>138</v>
      </c>
      <c r="K75" s="11" t="s">
        <v>57</v>
      </c>
      <c r="L75" s="11">
        <v>1</v>
      </c>
      <c r="M75" s="11">
        <v>1</v>
      </c>
      <c r="N75" s="11">
        <v>2</v>
      </c>
      <c r="O75" s="11">
        <v>1</v>
      </c>
      <c r="P75" s="11">
        <v>0.59</v>
      </c>
      <c r="Q75" s="11" t="s">
        <v>101</v>
      </c>
      <c r="R75" s="11">
        <f t="shared" si="6"/>
        <v>0.59</v>
      </c>
      <c r="S75" s="11" t="s">
        <v>23</v>
      </c>
      <c r="T75" s="11" t="s">
        <v>23</v>
      </c>
      <c r="U75" s="11">
        <v>6</v>
      </c>
      <c r="V75" s="11">
        <v>7</v>
      </c>
    </row>
    <row r="76" spans="1:23">
      <c r="H76" s="11" t="s">
        <v>18</v>
      </c>
      <c r="I76" s="11">
        <v>2</v>
      </c>
      <c r="J76" s="11" t="s">
        <v>138</v>
      </c>
      <c r="K76" s="11" t="s">
        <v>136</v>
      </c>
      <c r="L76" s="11">
        <v>1</v>
      </c>
      <c r="M76" s="11">
        <v>3</v>
      </c>
      <c r="N76" s="11">
        <v>2</v>
      </c>
      <c r="O76" s="11">
        <v>1</v>
      </c>
      <c r="P76" s="11">
        <v>0.6</v>
      </c>
      <c r="Q76" s="11" t="s">
        <v>101</v>
      </c>
      <c r="R76" s="11">
        <f t="shared" si="6"/>
        <v>0.6</v>
      </c>
      <c r="S76" s="11" t="s">
        <v>23</v>
      </c>
      <c r="T76" s="11" t="s">
        <v>23</v>
      </c>
      <c r="U76" s="11">
        <v>6</v>
      </c>
      <c r="V76" s="11">
        <v>7</v>
      </c>
    </row>
    <row r="77" spans="1:23">
      <c r="C77" s="11">
        <v>4</v>
      </c>
      <c r="D77" s="11">
        <v>126</v>
      </c>
      <c r="E77" s="11" t="s">
        <v>52</v>
      </c>
      <c r="F77" s="11">
        <v>1</v>
      </c>
      <c r="G77" s="11">
        <v>2</v>
      </c>
      <c r="H77" s="11" t="s">
        <v>18</v>
      </c>
      <c r="I77" s="11">
        <v>1</v>
      </c>
      <c r="J77" s="11" t="s">
        <v>30</v>
      </c>
      <c r="K77" s="11" t="s">
        <v>57</v>
      </c>
      <c r="L77" s="11">
        <v>1</v>
      </c>
      <c r="M77" s="11">
        <v>1</v>
      </c>
      <c r="N77" s="11">
        <v>2</v>
      </c>
      <c r="O77" s="11">
        <v>1</v>
      </c>
      <c r="P77" s="11">
        <v>0.56999999999999995</v>
      </c>
      <c r="Q77" s="11" t="s">
        <v>101</v>
      </c>
      <c r="R77" s="11">
        <f t="shared" si="6"/>
        <v>0.56999999999999995</v>
      </c>
      <c r="S77" s="11" t="s">
        <v>23</v>
      </c>
      <c r="T77" s="11" t="s">
        <v>23</v>
      </c>
      <c r="U77" s="11">
        <v>7</v>
      </c>
      <c r="V77" s="11">
        <v>7</v>
      </c>
    </row>
    <row r="78" spans="1:23">
      <c r="H78" s="11" t="s">
        <v>18</v>
      </c>
      <c r="I78" s="11">
        <v>1</v>
      </c>
      <c r="J78" s="11" t="s">
        <v>30</v>
      </c>
      <c r="K78" s="11" t="s">
        <v>136</v>
      </c>
      <c r="L78" s="11">
        <v>1</v>
      </c>
      <c r="M78" s="11">
        <v>3</v>
      </c>
      <c r="N78" s="11">
        <v>2</v>
      </c>
      <c r="O78" s="11">
        <v>1</v>
      </c>
      <c r="P78" s="11">
        <v>0.63</v>
      </c>
      <c r="Q78" s="11" t="s">
        <v>101</v>
      </c>
      <c r="R78" s="11">
        <f t="shared" si="6"/>
        <v>0.63</v>
      </c>
      <c r="S78" s="11" t="s">
        <v>23</v>
      </c>
      <c r="T78" s="11" t="s">
        <v>23</v>
      </c>
      <c r="U78" s="11">
        <v>7</v>
      </c>
      <c r="V78" s="11">
        <v>7</v>
      </c>
    </row>
    <row r="79" spans="1:23">
      <c r="A79" s="11" t="s">
        <v>139</v>
      </c>
      <c r="B79" s="11">
        <v>1</v>
      </c>
      <c r="C79" s="11">
        <v>1</v>
      </c>
      <c r="D79" s="11">
        <v>300</v>
      </c>
      <c r="E79" s="11" t="s">
        <v>52</v>
      </c>
      <c r="F79" s="11">
        <v>1</v>
      </c>
      <c r="G79" s="11">
        <v>4</v>
      </c>
      <c r="H79" s="11" t="s">
        <v>18</v>
      </c>
      <c r="I79" s="11">
        <v>6</v>
      </c>
      <c r="J79" s="11" t="s">
        <v>26</v>
      </c>
      <c r="K79" s="11" t="s">
        <v>27</v>
      </c>
      <c r="L79" s="11">
        <v>4</v>
      </c>
      <c r="M79" s="11">
        <v>3</v>
      </c>
      <c r="N79" s="11">
        <v>1</v>
      </c>
      <c r="O79" s="11">
        <v>1</v>
      </c>
      <c r="P79" s="11">
        <v>0.78</v>
      </c>
      <c r="Q79" s="11" t="s">
        <v>28</v>
      </c>
      <c r="R79" s="11">
        <f t="shared" si="6"/>
        <v>0.78</v>
      </c>
      <c r="S79" s="11">
        <v>0</v>
      </c>
      <c r="T79" s="11">
        <v>80</v>
      </c>
      <c r="U79" s="11">
        <v>5</v>
      </c>
      <c r="V79" s="11">
        <v>5</v>
      </c>
      <c r="W79" s="11" t="s">
        <v>144</v>
      </c>
    </row>
    <row r="80" spans="1:23">
      <c r="H80" s="11" t="s">
        <v>18</v>
      </c>
      <c r="I80" s="11">
        <v>6</v>
      </c>
      <c r="J80" s="11" t="s">
        <v>26</v>
      </c>
      <c r="K80" s="11" t="s">
        <v>27</v>
      </c>
      <c r="L80" s="11">
        <v>4</v>
      </c>
      <c r="M80" s="11">
        <v>3</v>
      </c>
      <c r="N80" s="11">
        <v>1</v>
      </c>
      <c r="O80" s="11">
        <v>1</v>
      </c>
      <c r="P80" s="11">
        <v>0.76</v>
      </c>
      <c r="Q80" s="11" t="s">
        <v>28</v>
      </c>
      <c r="R80" s="11">
        <f t="shared" si="6"/>
        <v>0.76</v>
      </c>
      <c r="S80" s="11">
        <v>0</v>
      </c>
      <c r="T80" s="11">
        <v>80</v>
      </c>
      <c r="U80" s="11">
        <v>5</v>
      </c>
      <c r="V80" s="11">
        <v>5</v>
      </c>
      <c r="W80" s="11" t="s">
        <v>145</v>
      </c>
    </row>
    <row r="81" spans="1:23">
      <c r="H81" s="11" t="s">
        <v>148</v>
      </c>
      <c r="I81" s="11">
        <v>6</v>
      </c>
      <c r="J81" s="11" t="s">
        <v>26</v>
      </c>
      <c r="K81" s="11" t="s">
        <v>27</v>
      </c>
      <c r="L81" s="11">
        <v>4</v>
      </c>
      <c r="M81" s="11">
        <v>3</v>
      </c>
      <c r="N81" s="11">
        <v>1</v>
      </c>
      <c r="O81" s="11">
        <v>1</v>
      </c>
      <c r="P81" s="11">
        <v>0.83</v>
      </c>
      <c r="Q81" s="11" t="s">
        <v>28</v>
      </c>
      <c r="R81" s="11">
        <f t="shared" ref="R81:R89" si="7" xml:space="preserve"> P81</f>
        <v>0.83</v>
      </c>
      <c r="S81" s="11">
        <v>0</v>
      </c>
      <c r="T81" s="11">
        <v>128</v>
      </c>
      <c r="U81" s="11">
        <v>3</v>
      </c>
      <c r="V81" s="11">
        <v>5</v>
      </c>
      <c r="W81" s="11" t="s">
        <v>146</v>
      </c>
    </row>
    <row r="82" spans="1:23">
      <c r="H82" s="11" t="s">
        <v>148</v>
      </c>
      <c r="I82" s="11">
        <v>6</v>
      </c>
      <c r="J82" s="11" t="s">
        <v>26</v>
      </c>
      <c r="K82" s="11" t="s">
        <v>27</v>
      </c>
      <c r="L82" s="11">
        <v>4</v>
      </c>
      <c r="M82" s="11">
        <v>3</v>
      </c>
      <c r="N82" s="11">
        <v>1</v>
      </c>
      <c r="O82" s="11">
        <v>1</v>
      </c>
      <c r="P82" s="11">
        <v>0.77</v>
      </c>
      <c r="Q82" s="11" t="s">
        <v>28</v>
      </c>
      <c r="R82" s="11">
        <f t="shared" si="7"/>
        <v>0.77</v>
      </c>
      <c r="S82" s="11">
        <v>0</v>
      </c>
      <c r="T82" s="11">
        <v>128</v>
      </c>
      <c r="U82" s="11">
        <v>3</v>
      </c>
      <c r="V82" s="11">
        <v>5</v>
      </c>
      <c r="W82" s="11" t="s">
        <v>147</v>
      </c>
    </row>
    <row r="83" spans="1:23">
      <c r="A83" s="11" t="s">
        <v>140</v>
      </c>
      <c r="B83" s="11">
        <v>1</v>
      </c>
      <c r="C83" s="11">
        <v>1</v>
      </c>
      <c r="D83" s="11">
        <v>100</v>
      </c>
      <c r="E83" s="11" t="s">
        <v>52</v>
      </c>
      <c r="F83" s="11">
        <v>1</v>
      </c>
      <c r="G83" s="11">
        <v>2</v>
      </c>
      <c r="H83" s="11" t="s">
        <v>18</v>
      </c>
      <c r="I83" s="11">
        <v>6</v>
      </c>
      <c r="J83" s="11" t="s">
        <v>26</v>
      </c>
      <c r="K83" s="11" t="s">
        <v>142</v>
      </c>
      <c r="L83" s="11">
        <v>4</v>
      </c>
      <c r="M83" s="11">
        <v>3</v>
      </c>
      <c r="N83" s="11">
        <v>1</v>
      </c>
      <c r="O83" s="11">
        <v>1</v>
      </c>
      <c r="P83" s="11">
        <v>0.72</v>
      </c>
      <c r="Q83" s="11" t="s">
        <v>141</v>
      </c>
      <c r="R83" s="11">
        <f t="shared" si="7"/>
        <v>0.72</v>
      </c>
      <c r="S83" s="11">
        <v>0</v>
      </c>
      <c r="T83" s="11">
        <v>80</v>
      </c>
      <c r="U83" s="11">
        <v>5</v>
      </c>
      <c r="V83" s="11">
        <v>5</v>
      </c>
      <c r="W83" s="11" t="s">
        <v>149</v>
      </c>
    </row>
    <row r="84" spans="1:23">
      <c r="H84" s="11" t="s">
        <v>18</v>
      </c>
      <c r="I84" s="11">
        <v>6</v>
      </c>
      <c r="J84" s="11" t="s">
        <v>26</v>
      </c>
      <c r="K84" s="11" t="s">
        <v>143</v>
      </c>
      <c r="L84" s="11">
        <v>4</v>
      </c>
      <c r="M84" s="11">
        <v>3</v>
      </c>
      <c r="N84" s="11">
        <v>1</v>
      </c>
      <c r="O84" s="11">
        <v>1</v>
      </c>
      <c r="P84" s="11">
        <v>0.66</v>
      </c>
      <c r="Q84" s="11" t="s">
        <v>141</v>
      </c>
      <c r="R84" s="11">
        <f t="shared" si="7"/>
        <v>0.66</v>
      </c>
      <c r="S84" s="11">
        <v>0</v>
      </c>
      <c r="T84" s="11">
        <v>80</v>
      </c>
      <c r="U84" s="11">
        <v>5</v>
      </c>
      <c r="V84" s="11">
        <v>5</v>
      </c>
      <c r="W84" s="11" t="s">
        <v>149</v>
      </c>
    </row>
    <row r="85" spans="1:23">
      <c r="A85" s="11" t="s">
        <v>150</v>
      </c>
      <c r="B85" s="11">
        <v>1</v>
      </c>
      <c r="C85" s="11">
        <v>1</v>
      </c>
      <c r="D85" s="11">
        <v>89</v>
      </c>
      <c r="E85" s="11" t="s">
        <v>52</v>
      </c>
      <c r="F85" s="11">
        <v>1</v>
      </c>
      <c r="G85" s="11">
        <v>5</v>
      </c>
      <c r="H85" s="11" t="s">
        <v>18</v>
      </c>
      <c r="I85" s="11">
        <v>6</v>
      </c>
      <c r="J85" s="11" t="s">
        <v>26</v>
      </c>
      <c r="K85" s="11" t="s">
        <v>152</v>
      </c>
      <c r="L85" s="11">
        <v>4</v>
      </c>
      <c r="M85" s="11">
        <v>1</v>
      </c>
      <c r="N85" s="11">
        <v>1</v>
      </c>
      <c r="O85" s="11">
        <v>1</v>
      </c>
      <c r="P85" s="11">
        <v>0.76</v>
      </c>
      <c r="Q85" s="11" t="s">
        <v>157</v>
      </c>
      <c r="R85" s="11">
        <f t="shared" si="7"/>
        <v>0.76</v>
      </c>
      <c r="S85" s="11">
        <v>62</v>
      </c>
      <c r="T85" s="11">
        <v>42</v>
      </c>
      <c r="U85" s="11">
        <v>5</v>
      </c>
      <c r="V85" s="11">
        <v>5</v>
      </c>
      <c r="W85" s="11" t="s">
        <v>151</v>
      </c>
    </row>
    <row r="86" spans="1:23">
      <c r="H86" s="11" t="s">
        <v>18</v>
      </c>
      <c r="I86" s="11">
        <v>6</v>
      </c>
      <c r="J86" s="11" t="s">
        <v>26</v>
      </c>
      <c r="K86" s="11" t="s">
        <v>153</v>
      </c>
      <c r="L86" s="11">
        <v>4</v>
      </c>
      <c r="M86" s="11">
        <v>1</v>
      </c>
      <c r="N86" s="11">
        <v>1</v>
      </c>
      <c r="O86" s="11">
        <v>1</v>
      </c>
      <c r="P86" s="11">
        <v>0.51</v>
      </c>
      <c r="Q86" s="11" t="s">
        <v>157</v>
      </c>
      <c r="R86" s="11">
        <f t="shared" si="7"/>
        <v>0.51</v>
      </c>
      <c r="S86" s="11">
        <v>62</v>
      </c>
      <c r="T86" s="11">
        <v>42</v>
      </c>
      <c r="U86" s="11">
        <v>5</v>
      </c>
      <c r="V86" s="11">
        <v>5</v>
      </c>
      <c r="W86" s="11" t="s">
        <v>151</v>
      </c>
    </row>
    <row r="87" spans="1:23">
      <c r="H87" s="11" t="s">
        <v>18</v>
      </c>
      <c r="I87" s="11">
        <v>6</v>
      </c>
      <c r="J87" s="11" t="s">
        <v>26</v>
      </c>
      <c r="K87" s="11" t="s">
        <v>154</v>
      </c>
      <c r="L87" s="11">
        <v>4</v>
      </c>
      <c r="M87" s="11">
        <v>1</v>
      </c>
      <c r="N87" s="11">
        <v>1</v>
      </c>
      <c r="O87" s="11">
        <v>1</v>
      </c>
      <c r="P87" s="11">
        <v>0.68</v>
      </c>
      <c r="Q87" s="11" t="s">
        <v>157</v>
      </c>
      <c r="R87" s="11">
        <f t="shared" si="7"/>
        <v>0.68</v>
      </c>
      <c r="S87" s="11">
        <v>62</v>
      </c>
      <c r="T87" s="11">
        <v>42</v>
      </c>
      <c r="U87" s="11">
        <v>5</v>
      </c>
      <c r="V87" s="11">
        <v>5</v>
      </c>
      <c r="W87" s="11" t="s">
        <v>151</v>
      </c>
    </row>
    <row r="88" spans="1:23">
      <c r="H88" s="11" t="s">
        <v>18</v>
      </c>
      <c r="I88" s="11">
        <v>6</v>
      </c>
      <c r="J88" s="11" t="s">
        <v>26</v>
      </c>
      <c r="K88" s="11" t="s">
        <v>155</v>
      </c>
      <c r="L88" s="11">
        <v>4</v>
      </c>
      <c r="M88" s="11">
        <v>1</v>
      </c>
      <c r="N88" s="11">
        <v>1</v>
      </c>
      <c r="O88" s="11">
        <v>1</v>
      </c>
      <c r="P88" s="11">
        <v>0.7</v>
      </c>
      <c r="Q88" s="11" t="s">
        <v>157</v>
      </c>
      <c r="R88" s="11">
        <f t="shared" si="7"/>
        <v>0.7</v>
      </c>
      <c r="S88" s="11">
        <v>62</v>
      </c>
      <c r="T88" s="11">
        <v>42</v>
      </c>
      <c r="U88" s="11">
        <v>5</v>
      </c>
      <c r="V88" s="11">
        <v>5</v>
      </c>
      <c r="W88" s="11" t="s">
        <v>151</v>
      </c>
    </row>
    <row r="89" spans="1:23">
      <c r="H89" s="11" t="s">
        <v>18</v>
      </c>
      <c r="I89" s="11">
        <v>6</v>
      </c>
      <c r="J89" s="11" t="s">
        <v>26</v>
      </c>
      <c r="K89" s="11" t="s">
        <v>156</v>
      </c>
      <c r="L89" s="11">
        <v>4</v>
      </c>
      <c r="M89" s="11">
        <v>1</v>
      </c>
      <c r="N89" s="11">
        <v>1</v>
      </c>
      <c r="O89" s="11">
        <v>1</v>
      </c>
      <c r="P89" s="11">
        <v>0.81</v>
      </c>
      <c r="Q89" s="11" t="s">
        <v>157</v>
      </c>
      <c r="R89" s="11">
        <f t="shared" si="7"/>
        <v>0.81</v>
      </c>
      <c r="S89" s="11">
        <v>62</v>
      </c>
      <c r="T89" s="11">
        <v>42</v>
      </c>
      <c r="U89" s="11">
        <v>5</v>
      </c>
      <c r="V89" s="11">
        <v>5</v>
      </c>
      <c r="W89" s="11" t="s">
        <v>151</v>
      </c>
    </row>
    <row r="90" spans="1:23">
      <c r="A90" s="11" t="s">
        <v>158</v>
      </c>
      <c r="B90" s="11">
        <v>1</v>
      </c>
      <c r="C90" s="11">
        <v>1</v>
      </c>
      <c r="D90" s="11">
        <v>34</v>
      </c>
      <c r="E90" s="11" t="s">
        <v>52</v>
      </c>
      <c r="F90" s="11">
        <v>1</v>
      </c>
      <c r="G90" s="11">
        <v>2</v>
      </c>
      <c r="H90" s="11" t="s">
        <v>162</v>
      </c>
      <c r="I90" s="11">
        <v>8</v>
      </c>
      <c r="J90" s="11" t="s">
        <v>159</v>
      </c>
      <c r="K90" s="11" t="s">
        <v>161</v>
      </c>
      <c r="L90" s="11">
        <v>3</v>
      </c>
      <c r="M90" s="11">
        <v>1</v>
      </c>
      <c r="N90" s="11">
        <v>2</v>
      </c>
      <c r="O90" s="11">
        <v>1</v>
      </c>
      <c r="P90" s="11">
        <v>0.46</v>
      </c>
      <c r="Q90" s="11" t="s">
        <v>72</v>
      </c>
      <c r="R90" s="11" t="s">
        <v>23</v>
      </c>
      <c r="S90" s="11">
        <v>16</v>
      </c>
      <c r="T90" s="11">
        <v>60</v>
      </c>
      <c r="U90" s="11">
        <v>20</v>
      </c>
      <c r="V90" s="11">
        <v>20</v>
      </c>
      <c r="W90" s="11" t="s">
        <v>163</v>
      </c>
    </row>
    <row r="91" spans="1:23">
      <c r="H91" s="11" t="s">
        <v>162</v>
      </c>
      <c r="I91" s="11">
        <v>8</v>
      </c>
      <c r="J91" s="11" t="s">
        <v>160</v>
      </c>
      <c r="K91" s="11" t="s">
        <v>161</v>
      </c>
      <c r="L91" s="11">
        <v>3</v>
      </c>
      <c r="M91" s="11">
        <v>1</v>
      </c>
      <c r="N91" s="11">
        <v>2</v>
      </c>
      <c r="O91" s="11">
        <v>1</v>
      </c>
      <c r="P91" s="11">
        <v>0.49</v>
      </c>
      <c r="Q91" s="11" t="s">
        <v>72</v>
      </c>
      <c r="R91" s="11" t="s">
        <v>23</v>
      </c>
      <c r="S91" s="11">
        <v>16</v>
      </c>
      <c r="T91" s="11">
        <v>60</v>
      </c>
      <c r="U91" s="11">
        <v>20</v>
      </c>
      <c r="V91" s="11">
        <v>20</v>
      </c>
    </row>
    <row r="92" spans="1:23">
      <c r="A92" s="11" t="s">
        <v>164</v>
      </c>
      <c r="B92" s="11">
        <v>1</v>
      </c>
      <c r="C92" s="11">
        <v>1</v>
      </c>
      <c r="D92" s="11">
        <v>100</v>
      </c>
      <c r="E92" s="11" t="s">
        <v>51</v>
      </c>
      <c r="F92" s="11">
        <v>2</v>
      </c>
      <c r="G92" s="11">
        <v>4</v>
      </c>
      <c r="H92" s="11" t="s">
        <v>70</v>
      </c>
      <c r="I92" s="11">
        <v>7</v>
      </c>
      <c r="J92" s="11" t="s">
        <v>165</v>
      </c>
      <c r="K92" s="11" t="s">
        <v>97</v>
      </c>
      <c r="L92" s="11">
        <v>2</v>
      </c>
      <c r="M92" s="11">
        <v>1</v>
      </c>
      <c r="O92" s="11">
        <v>2</v>
      </c>
      <c r="P92" s="11">
        <v>0.51</v>
      </c>
      <c r="Q92" s="11" t="s">
        <v>23</v>
      </c>
      <c r="R92" s="11" t="s">
        <v>23</v>
      </c>
      <c r="S92" s="11">
        <v>0</v>
      </c>
      <c r="T92" s="11">
        <v>48</v>
      </c>
      <c r="U92" s="11">
        <v>6</v>
      </c>
      <c r="V92" s="11">
        <v>6</v>
      </c>
    </row>
    <row r="93" spans="1:23">
      <c r="H93" s="11" t="s">
        <v>70</v>
      </c>
      <c r="I93" s="11">
        <v>7</v>
      </c>
      <c r="J93" s="11" t="s">
        <v>165</v>
      </c>
      <c r="K93" s="11" t="s">
        <v>98</v>
      </c>
      <c r="L93" s="11">
        <v>2</v>
      </c>
      <c r="M93" s="11">
        <v>1</v>
      </c>
      <c r="O93" s="11">
        <v>2</v>
      </c>
      <c r="P93" s="11">
        <v>0.52</v>
      </c>
      <c r="Q93" s="11" t="s">
        <v>23</v>
      </c>
      <c r="R93" s="11" t="s">
        <v>23</v>
      </c>
      <c r="S93" s="11">
        <v>0</v>
      </c>
      <c r="T93" s="11">
        <v>48</v>
      </c>
      <c r="U93" s="11">
        <v>6</v>
      </c>
      <c r="V93" s="11">
        <v>6</v>
      </c>
    </row>
    <row r="94" spans="1:23">
      <c r="H94" s="11" t="s">
        <v>70</v>
      </c>
      <c r="I94" s="11">
        <v>7</v>
      </c>
      <c r="J94" s="11" t="s">
        <v>165</v>
      </c>
      <c r="K94" s="11" t="s">
        <v>99</v>
      </c>
      <c r="L94" s="11">
        <v>2</v>
      </c>
      <c r="M94" s="11">
        <v>3</v>
      </c>
      <c r="O94" s="11">
        <v>2</v>
      </c>
      <c r="P94" s="11">
        <v>0.46</v>
      </c>
      <c r="Q94" s="11" t="s">
        <v>23</v>
      </c>
      <c r="R94" s="11" t="s">
        <v>23</v>
      </c>
      <c r="S94" s="11">
        <v>0</v>
      </c>
      <c r="T94" s="11">
        <v>48</v>
      </c>
      <c r="U94" s="11">
        <v>6</v>
      </c>
      <c r="V94" s="11">
        <v>6</v>
      </c>
    </row>
    <row r="95" spans="1:23">
      <c r="H95" s="11" t="s">
        <v>70</v>
      </c>
      <c r="I95" s="11">
        <v>7</v>
      </c>
      <c r="J95" s="11" t="s">
        <v>165</v>
      </c>
      <c r="K95" s="11" t="s">
        <v>100</v>
      </c>
      <c r="L95" s="11">
        <v>2</v>
      </c>
      <c r="M95" s="11">
        <v>3</v>
      </c>
      <c r="O95" s="11">
        <v>2</v>
      </c>
      <c r="P95" s="11">
        <v>0.43</v>
      </c>
      <c r="Q95" s="11" t="s">
        <v>23</v>
      </c>
      <c r="R95" s="11" t="s">
        <v>23</v>
      </c>
      <c r="S95" s="11">
        <v>0</v>
      </c>
      <c r="T95" s="11">
        <v>48</v>
      </c>
      <c r="U95" s="11">
        <v>6</v>
      </c>
      <c r="V95" s="11">
        <v>6</v>
      </c>
    </row>
    <row r="96" spans="1:23">
      <c r="A96" s="11" t="s">
        <v>166</v>
      </c>
      <c r="B96" s="11">
        <v>1</v>
      </c>
      <c r="C96" s="11">
        <v>1</v>
      </c>
      <c r="D96" s="11">
        <v>48</v>
      </c>
      <c r="E96" s="11" t="s">
        <v>87</v>
      </c>
      <c r="F96" s="11">
        <v>2</v>
      </c>
      <c r="G96" s="11">
        <v>6</v>
      </c>
      <c r="H96" s="11" t="s">
        <v>18</v>
      </c>
      <c r="I96" s="11">
        <v>7</v>
      </c>
      <c r="J96" s="11" t="s">
        <v>95</v>
      </c>
      <c r="K96" s="11" t="s">
        <v>97</v>
      </c>
      <c r="L96" s="11">
        <v>2</v>
      </c>
      <c r="M96" s="11">
        <v>1</v>
      </c>
      <c r="N96" s="11">
        <v>2</v>
      </c>
      <c r="O96" s="11">
        <v>2</v>
      </c>
      <c r="P96" s="11">
        <v>0.62</v>
      </c>
      <c r="Q96" s="11" t="s">
        <v>169</v>
      </c>
      <c r="R96" s="11" t="s">
        <v>23</v>
      </c>
      <c r="S96" s="11">
        <v>16</v>
      </c>
      <c r="T96" s="11">
        <v>32</v>
      </c>
      <c r="U96" s="11">
        <v>6</v>
      </c>
      <c r="V96" s="11">
        <v>6</v>
      </c>
      <c r="W96" s="11" t="s">
        <v>170</v>
      </c>
    </row>
    <row r="97" spans="1:23">
      <c r="H97" s="11" t="s">
        <v>18</v>
      </c>
      <c r="I97" s="11">
        <v>7</v>
      </c>
      <c r="J97" s="11" t="s">
        <v>95</v>
      </c>
      <c r="K97" s="11" t="s">
        <v>98</v>
      </c>
      <c r="L97" s="11">
        <v>2</v>
      </c>
      <c r="M97" s="11">
        <v>1</v>
      </c>
      <c r="N97" s="11">
        <v>2</v>
      </c>
      <c r="O97" s="11">
        <v>2</v>
      </c>
      <c r="P97" s="11">
        <v>0.72</v>
      </c>
      <c r="Q97" s="11" t="s">
        <v>101</v>
      </c>
      <c r="R97" s="11" t="s">
        <v>23</v>
      </c>
      <c r="S97" s="11">
        <v>16</v>
      </c>
      <c r="T97" s="11">
        <v>32</v>
      </c>
      <c r="U97" s="11">
        <v>6</v>
      </c>
      <c r="V97" s="11">
        <v>6</v>
      </c>
      <c r="W97" s="11" t="s">
        <v>170</v>
      </c>
    </row>
    <row r="98" spans="1:23">
      <c r="H98" s="11" t="s">
        <v>18</v>
      </c>
      <c r="I98" s="11">
        <v>7</v>
      </c>
      <c r="J98" s="11" t="s">
        <v>95</v>
      </c>
      <c r="K98" s="11" t="s">
        <v>99</v>
      </c>
      <c r="L98" s="11">
        <v>2</v>
      </c>
      <c r="M98" s="11">
        <v>3</v>
      </c>
      <c r="N98" s="11">
        <v>2</v>
      </c>
      <c r="O98" s="11">
        <v>2</v>
      </c>
      <c r="P98" s="11">
        <v>0.76</v>
      </c>
      <c r="Q98" s="11" t="s">
        <v>101</v>
      </c>
      <c r="R98" s="11" t="s">
        <v>23</v>
      </c>
      <c r="S98" s="11">
        <v>16</v>
      </c>
      <c r="T98" s="11">
        <v>32</v>
      </c>
      <c r="U98" s="11">
        <v>6</v>
      </c>
      <c r="V98" s="11">
        <v>6</v>
      </c>
      <c r="W98" s="11" t="s">
        <v>170</v>
      </c>
    </row>
    <row r="99" spans="1:23">
      <c r="H99" s="11" t="s">
        <v>18</v>
      </c>
      <c r="I99" s="11">
        <v>7</v>
      </c>
      <c r="J99" s="11" t="s">
        <v>95</v>
      </c>
      <c r="K99" s="11" t="s">
        <v>100</v>
      </c>
      <c r="L99" s="11">
        <v>2</v>
      </c>
      <c r="M99" s="11">
        <v>3</v>
      </c>
      <c r="N99" s="11">
        <v>2</v>
      </c>
      <c r="O99" s="11">
        <v>2</v>
      </c>
      <c r="P99" s="11">
        <v>0.62</v>
      </c>
      <c r="Q99" s="11" t="s">
        <v>101</v>
      </c>
      <c r="R99" s="11" t="s">
        <v>23</v>
      </c>
      <c r="S99" s="11">
        <v>16</v>
      </c>
      <c r="T99" s="11">
        <v>32</v>
      </c>
      <c r="U99" s="11">
        <v>6</v>
      </c>
      <c r="V99" s="11">
        <v>6</v>
      </c>
      <c r="W99" s="11" t="s">
        <v>170</v>
      </c>
    </row>
    <row r="100" spans="1:23">
      <c r="H100" s="11" t="s">
        <v>18</v>
      </c>
      <c r="I100" s="11">
        <v>7</v>
      </c>
      <c r="J100" s="11" t="s">
        <v>95</v>
      </c>
      <c r="K100" s="11" t="s">
        <v>167</v>
      </c>
      <c r="L100" s="11">
        <v>2</v>
      </c>
      <c r="M100" s="11">
        <v>3</v>
      </c>
      <c r="N100" s="11">
        <v>2</v>
      </c>
      <c r="O100" s="11">
        <v>2</v>
      </c>
      <c r="P100" s="11">
        <v>0.4</v>
      </c>
      <c r="Q100" s="11" t="s">
        <v>101</v>
      </c>
      <c r="R100" s="11" t="s">
        <v>23</v>
      </c>
      <c r="S100" s="11">
        <v>16</v>
      </c>
      <c r="T100" s="11">
        <v>32</v>
      </c>
      <c r="U100" s="11">
        <v>6</v>
      </c>
      <c r="V100" s="11">
        <v>6</v>
      </c>
      <c r="W100" s="11" t="s">
        <v>170</v>
      </c>
    </row>
    <row r="101" spans="1:23">
      <c r="H101" s="11" t="s">
        <v>18</v>
      </c>
      <c r="I101" s="11">
        <v>7</v>
      </c>
      <c r="J101" s="11" t="s">
        <v>95</v>
      </c>
      <c r="K101" s="11" t="s">
        <v>168</v>
      </c>
      <c r="L101" s="11">
        <v>2</v>
      </c>
      <c r="M101" s="11">
        <v>3</v>
      </c>
      <c r="N101" s="11">
        <v>2</v>
      </c>
      <c r="O101" s="11">
        <v>1</v>
      </c>
      <c r="P101" s="11">
        <v>-0.01</v>
      </c>
      <c r="Q101" s="11" t="s">
        <v>101</v>
      </c>
      <c r="R101" s="11" t="s">
        <v>23</v>
      </c>
      <c r="S101" s="11">
        <v>16</v>
      </c>
      <c r="T101" s="11">
        <v>32</v>
      </c>
      <c r="U101" s="11">
        <v>6</v>
      </c>
      <c r="V101" s="11">
        <v>6</v>
      </c>
      <c r="W101" s="11" t="s">
        <v>170</v>
      </c>
    </row>
    <row r="102" spans="1:23">
      <c r="A102" s="11" t="s">
        <v>171</v>
      </c>
      <c r="B102" s="11">
        <v>1</v>
      </c>
      <c r="C102" s="11">
        <v>1</v>
      </c>
      <c r="D102" s="11">
        <v>32</v>
      </c>
      <c r="E102" s="11" t="s">
        <v>172</v>
      </c>
      <c r="F102" s="11">
        <v>2</v>
      </c>
      <c r="G102" s="11">
        <v>4</v>
      </c>
      <c r="H102" s="11" t="s">
        <v>18</v>
      </c>
      <c r="I102" s="11">
        <v>7</v>
      </c>
      <c r="J102" s="11" t="s">
        <v>173</v>
      </c>
      <c r="K102" s="11" t="s">
        <v>97</v>
      </c>
      <c r="L102" s="11">
        <v>2</v>
      </c>
      <c r="M102" s="11">
        <v>1</v>
      </c>
      <c r="N102" s="11">
        <v>2</v>
      </c>
      <c r="O102" s="11">
        <v>2</v>
      </c>
      <c r="P102" s="11">
        <v>0.45</v>
      </c>
      <c r="Q102" s="11" t="s">
        <v>23</v>
      </c>
      <c r="R102" s="11" t="s">
        <v>23</v>
      </c>
      <c r="S102" s="11" t="s">
        <v>23</v>
      </c>
      <c r="T102" s="11" t="s">
        <v>23</v>
      </c>
      <c r="U102" s="11">
        <v>6</v>
      </c>
      <c r="V102" s="11">
        <v>6</v>
      </c>
    </row>
    <row r="103" spans="1:23">
      <c r="H103" s="11" t="s">
        <v>18</v>
      </c>
      <c r="I103" s="11">
        <v>7</v>
      </c>
      <c r="J103" s="11" t="s">
        <v>173</v>
      </c>
      <c r="K103" s="11" t="s">
        <v>98</v>
      </c>
      <c r="L103" s="11">
        <v>2</v>
      </c>
      <c r="M103" s="11">
        <v>1</v>
      </c>
      <c r="N103" s="11">
        <v>2</v>
      </c>
      <c r="O103" s="11">
        <v>2</v>
      </c>
      <c r="P103" s="11">
        <v>0.47</v>
      </c>
      <c r="Q103" s="11" t="s">
        <v>23</v>
      </c>
      <c r="R103" s="11" t="s">
        <v>23</v>
      </c>
      <c r="S103" s="11" t="s">
        <v>23</v>
      </c>
      <c r="T103" s="11" t="s">
        <v>23</v>
      </c>
      <c r="U103" s="11">
        <v>6</v>
      </c>
      <c r="V103" s="11">
        <v>6</v>
      </c>
    </row>
    <row r="104" spans="1:23">
      <c r="H104" s="11" t="s">
        <v>18</v>
      </c>
      <c r="I104" s="11">
        <v>7</v>
      </c>
      <c r="J104" s="11" t="s">
        <v>173</v>
      </c>
      <c r="K104" s="11" t="s">
        <v>99</v>
      </c>
      <c r="L104" s="11">
        <v>2</v>
      </c>
      <c r="M104" s="11">
        <v>3</v>
      </c>
      <c r="N104" s="11">
        <v>2</v>
      </c>
      <c r="O104" s="11">
        <v>2</v>
      </c>
      <c r="P104" s="11">
        <v>0.63</v>
      </c>
      <c r="Q104" s="11" t="s">
        <v>23</v>
      </c>
      <c r="R104" s="11" t="s">
        <v>23</v>
      </c>
      <c r="S104" s="11" t="s">
        <v>23</v>
      </c>
      <c r="T104" s="11" t="s">
        <v>23</v>
      </c>
      <c r="U104" s="11">
        <v>6</v>
      </c>
      <c r="V104" s="11">
        <v>6</v>
      </c>
    </row>
    <row r="105" spans="1:23">
      <c r="H105" s="11" t="s">
        <v>18</v>
      </c>
      <c r="I105" s="11">
        <v>7</v>
      </c>
      <c r="J105" s="11" t="s">
        <v>173</v>
      </c>
      <c r="K105" s="11" t="s">
        <v>100</v>
      </c>
      <c r="L105" s="11">
        <v>2</v>
      </c>
      <c r="M105" s="11">
        <v>3</v>
      </c>
      <c r="N105" s="11">
        <v>2</v>
      </c>
      <c r="O105" s="11">
        <v>2</v>
      </c>
      <c r="P105" s="11">
        <v>0.27</v>
      </c>
      <c r="Q105" s="11" t="s">
        <v>23</v>
      </c>
      <c r="R105" s="11" t="s">
        <v>23</v>
      </c>
      <c r="S105" s="11" t="s">
        <v>23</v>
      </c>
      <c r="T105" s="11" t="s">
        <v>23</v>
      </c>
      <c r="U105" s="11">
        <v>6</v>
      </c>
      <c r="V105" s="11">
        <v>6</v>
      </c>
    </row>
    <row r="106" spans="1:23">
      <c r="A106" s="11" t="s">
        <v>174</v>
      </c>
      <c r="B106" s="11">
        <v>1</v>
      </c>
      <c r="C106" s="11">
        <v>1</v>
      </c>
      <c r="D106" s="11">
        <v>96</v>
      </c>
      <c r="E106" s="11" t="s">
        <v>52</v>
      </c>
      <c r="F106" s="11">
        <v>1</v>
      </c>
      <c r="G106" s="11">
        <v>2</v>
      </c>
      <c r="H106" s="11" t="s">
        <v>18</v>
      </c>
      <c r="I106" s="11">
        <v>7</v>
      </c>
      <c r="J106" s="11" t="s">
        <v>95</v>
      </c>
      <c r="K106" s="11" t="s">
        <v>57</v>
      </c>
      <c r="L106" s="11">
        <v>2</v>
      </c>
      <c r="M106" s="11">
        <v>1</v>
      </c>
      <c r="N106" s="11">
        <v>2</v>
      </c>
      <c r="O106" s="11">
        <v>1</v>
      </c>
      <c r="P106" s="11">
        <v>0.65</v>
      </c>
      <c r="Q106" s="11" t="s">
        <v>101</v>
      </c>
      <c r="R106" s="11">
        <f t="shared" ref="R106:R107" si="8" xml:space="preserve"> P106</f>
        <v>0.65</v>
      </c>
      <c r="S106" s="11" t="s">
        <v>23</v>
      </c>
      <c r="T106" s="11" t="s">
        <v>23</v>
      </c>
      <c r="U106" s="11">
        <v>6</v>
      </c>
      <c r="V106" s="11">
        <v>6</v>
      </c>
    </row>
    <row r="107" spans="1:23">
      <c r="H107" s="11" t="s">
        <v>18</v>
      </c>
      <c r="I107" s="11">
        <v>7</v>
      </c>
      <c r="J107" s="11" t="s">
        <v>95</v>
      </c>
      <c r="K107" s="11" t="s">
        <v>175</v>
      </c>
      <c r="L107" s="11">
        <v>2</v>
      </c>
      <c r="M107" s="11">
        <v>3</v>
      </c>
      <c r="N107" s="11">
        <v>2</v>
      </c>
      <c r="O107" s="11">
        <v>1</v>
      </c>
      <c r="P107" s="11">
        <v>0.68</v>
      </c>
      <c r="Q107" s="11" t="s">
        <v>101</v>
      </c>
      <c r="R107" s="11">
        <f t="shared" si="8"/>
        <v>0.68</v>
      </c>
      <c r="S107" s="11" t="s">
        <v>23</v>
      </c>
      <c r="T107" s="11" t="s">
        <v>23</v>
      </c>
      <c r="U107" s="11">
        <v>6</v>
      </c>
      <c r="V107" s="11">
        <v>6</v>
      </c>
    </row>
    <row r="108" spans="1:23">
      <c r="A108" s="11" t="s">
        <v>242</v>
      </c>
      <c r="B108" s="11">
        <v>1</v>
      </c>
      <c r="C108" s="11">
        <v>1</v>
      </c>
      <c r="D108" s="11">
        <v>103</v>
      </c>
      <c r="E108" s="11" t="s">
        <v>52</v>
      </c>
      <c r="F108" s="11">
        <v>1</v>
      </c>
      <c r="G108" s="11">
        <v>1</v>
      </c>
      <c r="H108" s="11" t="s">
        <v>18</v>
      </c>
      <c r="I108" s="11">
        <v>1</v>
      </c>
      <c r="J108" s="11" t="s">
        <v>30</v>
      </c>
      <c r="K108" s="11" t="s">
        <v>57</v>
      </c>
      <c r="L108" s="11">
        <v>1</v>
      </c>
      <c r="M108" s="11">
        <v>1</v>
      </c>
      <c r="N108" s="11">
        <v>2</v>
      </c>
      <c r="O108" s="11">
        <v>1</v>
      </c>
      <c r="P108" s="11">
        <v>0.63</v>
      </c>
      <c r="Q108" s="11" t="s">
        <v>176</v>
      </c>
      <c r="R108" s="11" t="s">
        <v>23</v>
      </c>
      <c r="S108" s="11">
        <v>0</v>
      </c>
      <c r="T108" s="11">
        <v>40</v>
      </c>
      <c r="U108" s="11" t="s">
        <v>23</v>
      </c>
      <c r="V108" s="11" t="s">
        <v>23</v>
      </c>
    </row>
    <row r="110" spans="1:23">
      <c r="L110" s="11" t="s">
        <v>183</v>
      </c>
      <c r="M110" s="11" t="s">
        <v>188</v>
      </c>
    </row>
    <row r="111" spans="1:23">
      <c r="L111" s="11" t="s">
        <v>184</v>
      </c>
      <c r="M111" s="11" t="s">
        <v>189</v>
      </c>
    </row>
    <row r="112" spans="1:23">
      <c r="L112" s="11" t="s">
        <v>185</v>
      </c>
      <c r="M112" s="11" t="s">
        <v>190</v>
      </c>
    </row>
    <row r="113" spans="10:16">
      <c r="L113" s="11" t="s">
        <v>186</v>
      </c>
    </row>
    <row r="114" spans="10:16">
      <c r="L114" s="11" t="s">
        <v>187</v>
      </c>
    </row>
    <row r="121" spans="10:16">
      <c r="L121" s="11">
        <v>0.56000000000000005</v>
      </c>
      <c r="M121" s="11">
        <v>0.83</v>
      </c>
      <c r="N121" s="11">
        <f>L121^2+M121</f>
        <v>1.1435999999999999</v>
      </c>
      <c r="O121" s="11">
        <f>SQRT(N121)</f>
        <v>1.0693923508235881</v>
      </c>
      <c r="P121" s="11">
        <f xml:space="preserve"> L121*L122/(O121*O122)</f>
        <v>0.39413131283634767</v>
      </c>
    </row>
    <row r="122" spans="10:16">
      <c r="L122" s="11">
        <v>0.84</v>
      </c>
      <c r="M122" s="11">
        <v>0.54</v>
      </c>
      <c r="N122" s="11">
        <f t="shared" ref="N122:N124" si="9">L122^2+M122</f>
        <v>1.2456</v>
      </c>
      <c r="O122" s="11">
        <f t="shared" ref="O122:O124" si="10">SQRT(N122)</f>
        <v>1.1160645142642964</v>
      </c>
    </row>
    <row r="123" spans="10:16">
      <c r="L123" s="11">
        <v>0.62</v>
      </c>
      <c r="M123" s="11">
        <v>0.78</v>
      </c>
      <c r="N123" s="11">
        <f t="shared" si="9"/>
        <v>1.1644000000000001</v>
      </c>
      <c r="O123" s="11">
        <f t="shared" si="10"/>
        <v>1.0790736768172968</v>
      </c>
      <c r="P123" s="11">
        <f xml:space="preserve"> L123*L124/(O123*O124)</f>
        <v>0.39411752200064293</v>
      </c>
    </row>
    <row r="124" spans="10:16">
      <c r="L124" s="11">
        <v>0.76</v>
      </c>
      <c r="M124" s="11">
        <v>0.65</v>
      </c>
      <c r="N124" s="11">
        <f t="shared" si="9"/>
        <v>1.2276</v>
      </c>
      <c r="O124" s="11">
        <f t="shared" si="10"/>
        <v>1.1079711187571633</v>
      </c>
    </row>
    <row r="126" spans="10:16">
      <c r="J126" s="11">
        <f>20/6</f>
        <v>3.3333333333333335</v>
      </c>
    </row>
    <row r="127" spans="10:16">
      <c r="J127" s="11">
        <f>25/6</f>
        <v>4.166666666666667</v>
      </c>
    </row>
    <row r="128" spans="10:16">
      <c r="L128" s="11">
        <v>7</v>
      </c>
      <c r="M128" s="11">
        <v>7</v>
      </c>
      <c r="N128" s="11">
        <v>10</v>
      </c>
    </row>
    <row r="129" spans="13:15">
      <c r="O129" s="11">
        <v>25</v>
      </c>
    </row>
    <row r="132" spans="13:15">
      <c r="N132" s="11">
        <f>111/63</f>
        <v>1.7619047619047619</v>
      </c>
    </row>
    <row r="134" spans="13:15">
      <c r="M134" s="11">
        <f>108/4</f>
        <v>27</v>
      </c>
    </row>
    <row r="135" spans="13:15">
      <c r="M135" s="11">
        <f>10.25/6</f>
        <v>1.7083333333333333</v>
      </c>
    </row>
    <row r="136" spans="13:15">
      <c r="M136" s="11">
        <f>26/4</f>
        <v>6.5</v>
      </c>
    </row>
    <row r="137" spans="13:15">
      <c r="M137" s="11">
        <f>26/5</f>
        <v>5.2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7"/>
  <sheetViews>
    <sheetView workbookViewId="0">
      <selection activeCell="A85" sqref="A85"/>
    </sheetView>
  </sheetViews>
  <sheetFormatPr defaultRowHeight="15"/>
  <cols>
    <col min="1" max="1" width="35" customWidth="1"/>
    <col min="8" max="8" width="11.7109375" customWidth="1"/>
    <col min="10" max="10" width="25.28515625" customWidth="1"/>
    <col min="11" max="11" width="21.28515625" customWidth="1"/>
    <col min="12" max="15" width="8.7109375" customWidth="1"/>
    <col min="17" max="17" width="48" bestFit="1" customWidth="1"/>
    <col min="18" max="18" width="18.42578125" customWidth="1"/>
  </cols>
  <sheetData>
    <row r="1" spans="1:23">
      <c r="A1" t="s">
        <v>0</v>
      </c>
      <c r="Q1" t="s">
        <v>22</v>
      </c>
    </row>
    <row r="2" spans="1:23">
      <c r="A2" t="s">
        <v>1</v>
      </c>
    </row>
    <row r="4" spans="1:23">
      <c r="A4" t="s">
        <v>2</v>
      </c>
      <c r="B4" t="s">
        <v>3</v>
      </c>
      <c r="C4" t="s">
        <v>6</v>
      </c>
      <c r="D4" t="s">
        <v>4</v>
      </c>
      <c r="F4" t="s">
        <v>191</v>
      </c>
      <c r="G4" t="s">
        <v>5</v>
      </c>
      <c r="H4" t="s">
        <v>10</v>
      </c>
      <c r="I4" t="s">
        <v>13</v>
      </c>
      <c r="J4" t="s">
        <v>11</v>
      </c>
      <c r="K4" t="s">
        <v>12</v>
      </c>
      <c r="L4" t="s">
        <v>177</v>
      </c>
      <c r="M4" t="s">
        <v>178</v>
      </c>
      <c r="N4" t="s">
        <v>179</v>
      </c>
      <c r="O4" t="s">
        <v>180</v>
      </c>
      <c r="P4" t="s">
        <v>7</v>
      </c>
      <c r="Q4" t="s">
        <v>8</v>
      </c>
      <c r="R4" t="s">
        <v>244</v>
      </c>
      <c r="S4" t="s">
        <v>9</v>
      </c>
      <c r="T4" t="s">
        <v>24</v>
      </c>
      <c r="U4" t="s">
        <v>14</v>
      </c>
      <c r="V4" t="s">
        <v>15</v>
      </c>
      <c r="W4" t="s">
        <v>16</v>
      </c>
    </row>
    <row r="5" spans="1:23">
      <c r="A5" t="s">
        <v>17</v>
      </c>
      <c r="B5">
        <v>1</v>
      </c>
      <c r="C5">
        <v>1</v>
      </c>
      <c r="D5">
        <v>212</v>
      </c>
      <c r="E5" t="s">
        <v>51</v>
      </c>
      <c r="F5">
        <v>2</v>
      </c>
      <c r="G5">
        <v>2</v>
      </c>
      <c r="H5" t="s">
        <v>18</v>
      </c>
      <c r="I5">
        <v>7</v>
      </c>
      <c r="J5" t="s">
        <v>19</v>
      </c>
      <c r="K5" t="s">
        <v>21</v>
      </c>
      <c r="L5">
        <v>3</v>
      </c>
      <c r="M5">
        <v>3</v>
      </c>
      <c r="N5">
        <v>2</v>
      </c>
      <c r="O5">
        <v>2</v>
      </c>
      <c r="P5" s="12">
        <v>0.57999999999999996</v>
      </c>
      <c r="Q5" t="s">
        <v>101</v>
      </c>
      <c r="R5">
        <v>4</v>
      </c>
      <c r="S5" s="12">
        <v>0.57999999999999996</v>
      </c>
      <c r="T5" t="s">
        <v>23</v>
      </c>
      <c r="U5" t="s">
        <v>23</v>
      </c>
      <c r="V5" t="s">
        <v>23</v>
      </c>
      <c r="W5" t="s">
        <v>23</v>
      </c>
    </row>
    <row r="6" spans="1:23">
      <c r="A6" t="s">
        <v>25</v>
      </c>
      <c r="B6">
        <v>1</v>
      </c>
      <c r="C6">
        <v>1</v>
      </c>
      <c r="D6">
        <v>139</v>
      </c>
      <c r="E6" t="s">
        <v>49</v>
      </c>
      <c r="F6">
        <v>1</v>
      </c>
      <c r="G6">
        <v>2</v>
      </c>
      <c r="H6" t="s">
        <v>18</v>
      </c>
      <c r="I6">
        <v>6</v>
      </c>
      <c r="J6" t="s">
        <v>26</v>
      </c>
      <c r="K6" t="s">
        <v>27</v>
      </c>
      <c r="L6">
        <v>4</v>
      </c>
      <c r="M6">
        <v>3</v>
      </c>
      <c r="N6">
        <v>1</v>
      </c>
      <c r="O6">
        <v>1</v>
      </c>
      <c r="P6" s="12">
        <v>0.85499999999999998</v>
      </c>
      <c r="Q6" t="s">
        <v>28</v>
      </c>
      <c r="R6">
        <v>2</v>
      </c>
      <c r="S6" s="12">
        <v>0.85499999999999998</v>
      </c>
      <c r="T6">
        <v>0</v>
      </c>
      <c r="U6">
        <v>80</v>
      </c>
      <c r="V6">
        <v>5</v>
      </c>
      <c r="W6">
        <v>5</v>
      </c>
    </row>
    <row r="7" spans="1:23">
      <c r="A7" t="s">
        <v>29</v>
      </c>
      <c r="B7">
        <v>1</v>
      </c>
      <c r="C7">
        <v>1</v>
      </c>
      <c r="D7">
        <v>316</v>
      </c>
      <c r="E7" t="s">
        <v>50</v>
      </c>
      <c r="F7">
        <v>1</v>
      </c>
      <c r="G7">
        <v>1</v>
      </c>
      <c r="H7" t="s">
        <v>18</v>
      </c>
      <c r="I7">
        <v>1</v>
      </c>
      <c r="J7" t="s">
        <v>30</v>
      </c>
      <c r="K7" t="s">
        <v>57</v>
      </c>
      <c r="L7">
        <v>3</v>
      </c>
      <c r="M7">
        <v>1</v>
      </c>
      <c r="N7">
        <v>2</v>
      </c>
      <c r="O7">
        <v>2</v>
      </c>
      <c r="P7">
        <v>0.82</v>
      </c>
      <c r="Q7" t="s">
        <v>46</v>
      </c>
      <c r="R7">
        <v>5</v>
      </c>
      <c r="S7">
        <f xml:space="preserve"> P7</f>
        <v>0.82</v>
      </c>
      <c r="T7">
        <v>20</v>
      </c>
      <c r="U7">
        <v>40</v>
      </c>
      <c r="V7" t="s">
        <v>23</v>
      </c>
      <c r="W7" t="s">
        <v>23</v>
      </c>
    </row>
    <row r="8" spans="1:23">
      <c r="A8" t="s">
        <v>31</v>
      </c>
      <c r="B8">
        <v>1</v>
      </c>
      <c r="C8">
        <v>1</v>
      </c>
      <c r="D8">
        <v>50</v>
      </c>
      <c r="E8" t="s">
        <v>35</v>
      </c>
      <c r="F8">
        <v>2</v>
      </c>
      <c r="G8">
        <v>2</v>
      </c>
      <c r="H8" t="s">
        <v>18</v>
      </c>
      <c r="I8">
        <v>6</v>
      </c>
      <c r="J8" t="s">
        <v>26</v>
      </c>
      <c r="K8" t="s">
        <v>32</v>
      </c>
      <c r="L8">
        <v>4</v>
      </c>
      <c r="M8">
        <v>3</v>
      </c>
      <c r="N8">
        <v>1</v>
      </c>
      <c r="O8">
        <v>1</v>
      </c>
      <c r="P8">
        <v>0.77</v>
      </c>
      <c r="Q8" t="s">
        <v>23</v>
      </c>
      <c r="R8">
        <v>6</v>
      </c>
      <c r="S8" t="s">
        <v>23</v>
      </c>
      <c r="T8" t="s">
        <v>23</v>
      </c>
      <c r="U8" t="s">
        <v>23</v>
      </c>
      <c r="V8" t="s">
        <v>23</v>
      </c>
      <c r="W8" t="s">
        <v>23</v>
      </c>
    </row>
    <row r="9" spans="1:23">
      <c r="A9" t="s">
        <v>31</v>
      </c>
      <c r="B9">
        <v>1</v>
      </c>
      <c r="C9">
        <v>2</v>
      </c>
      <c r="D9">
        <v>44</v>
      </c>
      <c r="E9" t="s">
        <v>36</v>
      </c>
      <c r="F9">
        <v>2</v>
      </c>
      <c r="G9">
        <v>2</v>
      </c>
      <c r="H9" t="s">
        <v>18</v>
      </c>
      <c r="I9">
        <v>6</v>
      </c>
      <c r="J9" t="s">
        <v>26</v>
      </c>
      <c r="K9" t="s">
        <v>32</v>
      </c>
      <c r="L9">
        <v>4</v>
      </c>
      <c r="M9">
        <v>3</v>
      </c>
      <c r="N9">
        <v>1</v>
      </c>
      <c r="O9">
        <v>1</v>
      </c>
      <c r="P9">
        <v>0.8</v>
      </c>
      <c r="Q9" t="s">
        <v>23</v>
      </c>
      <c r="R9">
        <v>6</v>
      </c>
      <c r="S9" t="s">
        <v>23</v>
      </c>
      <c r="T9" t="s">
        <v>23</v>
      </c>
      <c r="U9" t="s">
        <v>23</v>
      </c>
      <c r="V9" t="s">
        <v>23</v>
      </c>
      <c r="W9" t="s">
        <v>23</v>
      </c>
    </row>
    <row r="10" spans="1:23">
      <c r="A10" t="s">
        <v>34</v>
      </c>
      <c r="B10">
        <v>1</v>
      </c>
      <c r="C10">
        <v>3</v>
      </c>
      <c r="D10">
        <v>21</v>
      </c>
      <c r="E10" t="s">
        <v>37</v>
      </c>
      <c r="F10">
        <v>2</v>
      </c>
      <c r="G10">
        <v>1</v>
      </c>
      <c r="H10" t="s">
        <v>18</v>
      </c>
      <c r="I10">
        <v>9</v>
      </c>
      <c r="J10" t="s">
        <v>41</v>
      </c>
      <c r="K10" t="s">
        <v>57</v>
      </c>
      <c r="L10">
        <v>2</v>
      </c>
      <c r="M10">
        <v>1</v>
      </c>
      <c r="N10">
        <v>2</v>
      </c>
      <c r="O10">
        <v>1</v>
      </c>
      <c r="P10">
        <v>0.83500000000000008</v>
      </c>
      <c r="Q10" t="s">
        <v>42</v>
      </c>
      <c r="R10">
        <v>2</v>
      </c>
      <c r="S10">
        <v>0.83500000000000008</v>
      </c>
      <c r="T10">
        <v>40</v>
      </c>
      <c r="U10">
        <v>120</v>
      </c>
      <c r="V10" t="s">
        <v>23</v>
      </c>
      <c r="W10" t="s">
        <v>23</v>
      </c>
    </row>
    <row r="11" spans="1:23">
      <c r="A11" t="s">
        <v>34</v>
      </c>
      <c r="B11">
        <v>1</v>
      </c>
      <c r="C11">
        <v>3</v>
      </c>
      <c r="D11">
        <v>46</v>
      </c>
      <c r="E11" t="s">
        <v>38</v>
      </c>
      <c r="F11">
        <v>2</v>
      </c>
      <c r="G11">
        <v>1</v>
      </c>
      <c r="H11" t="s">
        <v>18</v>
      </c>
      <c r="I11">
        <v>9</v>
      </c>
      <c r="J11" t="s">
        <v>41</v>
      </c>
      <c r="K11" t="s">
        <v>57</v>
      </c>
      <c r="L11">
        <v>2</v>
      </c>
      <c r="M11">
        <v>1</v>
      </c>
      <c r="N11">
        <v>2</v>
      </c>
      <c r="O11">
        <v>1</v>
      </c>
      <c r="P11">
        <v>0.84</v>
      </c>
      <c r="Q11" t="s">
        <v>42</v>
      </c>
      <c r="R11">
        <v>2</v>
      </c>
      <c r="S11">
        <f t="shared" ref="S11:S13" si="0" xml:space="preserve"> P11</f>
        <v>0.84</v>
      </c>
      <c r="T11">
        <v>40</v>
      </c>
      <c r="U11">
        <v>120</v>
      </c>
      <c r="V11" t="s">
        <v>23</v>
      </c>
      <c r="W11" t="s">
        <v>23</v>
      </c>
    </row>
    <row r="12" spans="1:23">
      <c r="A12" t="s">
        <v>34</v>
      </c>
      <c r="B12">
        <v>1</v>
      </c>
      <c r="C12">
        <v>3</v>
      </c>
      <c r="D12">
        <v>50</v>
      </c>
      <c r="E12" t="s">
        <v>39</v>
      </c>
      <c r="F12">
        <v>1</v>
      </c>
      <c r="G12">
        <v>1</v>
      </c>
      <c r="H12" t="s">
        <v>18</v>
      </c>
      <c r="I12">
        <v>9</v>
      </c>
      <c r="J12" t="s">
        <v>41</v>
      </c>
      <c r="K12" t="s">
        <v>57</v>
      </c>
      <c r="L12">
        <v>2</v>
      </c>
      <c r="M12">
        <v>1</v>
      </c>
      <c r="N12">
        <v>2</v>
      </c>
      <c r="O12">
        <v>1</v>
      </c>
      <c r="P12">
        <v>0.8</v>
      </c>
      <c r="Q12" t="s">
        <v>42</v>
      </c>
      <c r="R12">
        <v>2</v>
      </c>
      <c r="S12">
        <f t="shared" si="0"/>
        <v>0.8</v>
      </c>
      <c r="T12">
        <v>40</v>
      </c>
      <c r="U12">
        <v>120</v>
      </c>
      <c r="V12" t="s">
        <v>23</v>
      </c>
      <c r="W12" t="s">
        <v>23</v>
      </c>
    </row>
    <row r="13" spans="1:23">
      <c r="A13" t="s">
        <v>34</v>
      </c>
      <c r="B13">
        <v>1</v>
      </c>
      <c r="C13">
        <v>3</v>
      </c>
      <c r="D13">
        <v>19</v>
      </c>
      <c r="E13" t="s">
        <v>40</v>
      </c>
      <c r="F13">
        <v>2</v>
      </c>
      <c r="G13">
        <v>1</v>
      </c>
      <c r="H13" t="s">
        <v>18</v>
      </c>
      <c r="I13">
        <v>9</v>
      </c>
      <c r="J13" t="s">
        <v>41</v>
      </c>
      <c r="K13" t="s">
        <v>57</v>
      </c>
      <c r="L13">
        <v>2</v>
      </c>
      <c r="M13">
        <v>1</v>
      </c>
      <c r="N13">
        <v>2</v>
      </c>
      <c r="O13">
        <v>1</v>
      </c>
      <c r="P13">
        <v>0.89</v>
      </c>
      <c r="Q13" t="s">
        <v>42</v>
      </c>
      <c r="R13">
        <v>2</v>
      </c>
      <c r="S13">
        <f t="shared" si="0"/>
        <v>0.89</v>
      </c>
      <c r="T13">
        <v>40</v>
      </c>
      <c r="U13">
        <v>120</v>
      </c>
      <c r="V13" t="s">
        <v>23</v>
      </c>
      <c r="W13" t="s">
        <v>23</v>
      </c>
    </row>
    <row r="14" spans="1:23">
      <c r="A14" t="s">
        <v>43</v>
      </c>
      <c r="B14">
        <v>1</v>
      </c>
      <c r="C14">
        <v>1</v>
      </c>
      <c r="D14">
        <v>96</v>
      </c>
      <c r="E14" t="s">
        <v>45</v>
      </c>
      <c r="F14">
        <v>2</v>
      </c>
      <c r="G14">
        <v>1</v>
      </c>
      <c r="H14" t="s">
        <v>18</v>
      </c>
      <c r="I14">
        <v>9</v>
      </c>
      <c r="J14" t="s">
        <v>44</v>
      </c>
      <c r="K14" t="s">
        <v>57</v>
      </c>
      <c r="L14">
        <v>2</v>
      </c>
      <c r="M14">
        <v>1</v>
      </c>
      <c r="N14">
        <v>2</v>
      </c>
      <c r="O14">
        <v>1</v>
      </c>
      <c r="P14">
        <v>0.9</v>
      </c>
      <c r="Q14" t="s">
        <v>23</v>
      </c>
      <c r="R14">
        <v>6</v>
      </c>
      <c r="S14" t="s">
        <v>23</v>
      </c>
      <c r="T14">
        <v>40</v>
      </c>
      <c r="U14">
        <v>120</v>
      </c>
      <c r="V14" t="s">
        <v>23</v>
      </c>
      <c r="W14" t="s">
        <v>23</v>
      </c>
    </row>
    <row r="15" spans="1:23">
      <c r="A15" t="s">
        <v>48</v>
      </c>
      <c r="B15">
        <v>1</v>
      </c>
      <c r="C15">
        <v>1</v>
      </c>
      <c r="D15">
        <v>84</v>
      </c>
      <c r="E15" t="s">
        <v>52</v>
      </c>
      <c r="F15">
        <v>1</v>
      </c>
      <c r="G15">
        <v>1</v>
      </c>
      <c r="H15" t="s">
        <v>18</v>
      </c>
      <c r="I15">
        <v>6</v>
      </c>
      <c r="J15" t="s">
        <v>26</v>
      </c>
      <c r="K15" t="s">
        <v>57</v>
      </c>
      <c r="L15">
        <v>5</v>
      </c>
      <c r="M15">
        <v>1</v>
      </c>
      <c r="N15">
        <v>1</v>
      </c>
      <c r="O15">
        <v>1</v>
      </c>
      <c r="P15">
        <v>0.88</v>
      </c>
      <c r="Q15" t="s">
        <v>53</v>
      </c>
      <c r="R15">
        <v>3</v>
      </c>
      <c r="S15">
        <f xml:space="preserve"> P15</f>
        <v>0.88</v>
      </c>
      <c r="T15">
        <v>0</v>
      </c>
      <c r="U15">
        <v>40</v>
      </c>
      <c r="V15" t="s">
        <v>23</v>
      </c>
      <c r="W15" t="s">
        <v>23</v>
      </c>
    </row>
    <row r="16" spans="1:23">
      <c r="A16" t="s">
        <v>54</v>
      </c>
      <c r="B16">
        <v>1</v>
      </c>
      <c r="C16">
        <v>1</v>
      </c>
      <c r="D16">
        <v>88</v>
      </c>
      <c r="E16" t="s">
        <v>52</v>
      </c>
      <c r="F16">
        <v>1</v>
      </c>
      <c r="G16">
        <v>1</v>
      </c>
      <c r="H16" t="s">
        <v>18</v>
      </c>
      <c r="I16">
        <v>6</v>
      </c>
      <c r="J16" t="s">
        <v>26</v>
      </c>
      <c r="K16" t="s">
        <v>55</v>
      </c>
      <c r="L16">
        <v>4</v>
      </c>
      <c r="M16">
        <v>3</v>
      </c>
      <c r="N16">
        <v>1</v>
      </c>
      <c r="O16">
        <v>1</v>
      </c>
      <c r="P16">
        <v>0.82</v>
      </c>
      <c r="Q16" t="s">
        <v>28</v>
      </c>
      <c r="R16">
        <v>2</v>
      </c>
      <c r="S16">
        <f xml:space="preserve"> P16</f>
        <v>0.82</v>
      </c>
      <c r="T16">
        <v>32</v>
      </c>
      <c r="U16">
        <v>128</v>
      </c>
      <c r="V16" t="s">
        <v>23</v>
      </c>
      <c r="W16" t="s">
        <v>23</v>
      </c>
    </row>
    <row r="17" spans="1:25">
      <c r="A17" t="s">
        <v>58</v>
      </c>
      <c r="B17">
        <v>1</v>
      </c>
      <c r="C17">
        <v>1</v>
      </c>
      <c r="D17">
        <v>62</v>
      </c>
      <c r="E17" t="s">
        <v>56</v>
      </c>
      <c r="F17">
        <v>1</v>
      </c>
      <c r="G17">
        <v>1</v>
      </c>
      <c r="H17" t="s">
        <v>18</v>
      </c>
      <c r="I17">
        <v>1</v>
      </c>
      <c r="J17" t="s">
        <v>30</v>
      </c>
      <c r="K17" t="s">
        <v>57</v>
      </c>
      <c r="L17">
        <v>3</v>
      </c>
      <c r="M17">
        <v>1</v>
      </c>
      <c r="N17">
        <v>2</v>
      </c>
      <c r="O17">
        <v>1</v>
      </c>
      <c r="P17">
        <v>0.42</v>
      </c>
      <c r="Q17" t="s">
        <v>23</v>
      </c>
      <c r="R17">
        <v>6</v>
      </c>
      <c r="S17" t="s">
        <v>23</v>
      </c>
      <c r="T17" t="s">
        <v>23</v>
      </c>
      <c r="U17" t="s">
        <v>23</v>
      </c>
      <c r="V17" t="s">
        <v>23</v>
      </c>
      <c r="W17" t="s">
        <v>23</v>
      </c>
    </row>
    <row r="18" spans="1:25">
      <c r="A18" t="s">
        <v>59</v>
      </c>
      <c r="B18">
        <v>1</v>
      </c>
      <c r="C18">
        <v>1</v>
      </c>
      <c r="D18">
        <v>41</v>
      </c>
      <c r="E18" t="s">
        <v>52</v>
      </c>
      <c r="F18">
        <v>1</v>
      </c>
      <c r="G18">
        <v>2</v>
      </c>
      <c r="H18" t="s">
        <v>18</v>
      </c>
      <c r="I18">
        <v>6</v>
      </c>
      <c r="J18" t="s">
        <v>26</v>
      </c>
      <c r="K18" t="s">
        <v>60</v>
      </c>
      <c r="L18">
        <v>4</v>
      </c>
      <c r="M18">
        <v>3</v>
      </c>
      <c r="N18">
        <v>1</v>
      </c>
      <c r="O18">
        <v>1</v>
      </c>
      <c r="P18">
        <v>0.78500000000000003</v>
      </c>
      <c r="Q18" t="s">
        <v>53</v>
      </c>
      <c r="R18">
        <v>3</v>
      </c>
      <c r="S18">
        <v>0.78500000000000003</v>
      </c>
      <c r="T18">
        <v>20</v>
      </c>
      <c r="U18">
        <v>60</v>
      </c>
      <c r="V18">
        <v>5</v>
      </c>
      <c r="W18">
        <v>5</v>
      </c>
    </row>
    <row r="19" spans="1:25">
      <c r="A19" t="s">
        <v>59</v>
      </c>
      <c r="B19">
        <v>2</v>
      </c>
      <c r="C19">
        <v>2</v>
      </c>
      <c r="D19">
        <v>20</v>
      </c>
      <c r="E19" t="s">
        <v>52</v>
      </c>
      <c r="F19">
        <v>1</v>
      </c>
      <c r="G19">
        <v>1</v>
      </c>
      <c r="H19" t="s">
        <v>18</v>
      </c>
      <c r="I19">
        <v>6</v>
      </c>
      <c r="J19" t="s">
        <v>26</v>
      </c>
      <c r="K19" t="s">
        <v>60</v>
      </c>
      <c r="L19">
        <v>4</v>
      </c>
      <c r="M19">
        <v>3</v>
      </c>
      <c r="N19">
        <v>1</v>
      </c>
      <c r="O19">
        <v>1</v>
      </c>
      <c r="P19">
        <v>0.71</v>
      </c>
      <c r="Q19" t="s">
        <v>53</v>
      </c>
      <c r="R19">
        <v>3</v>
      </c>
      <c r="S19">
        <f t="shared" ref="S19:S27" si="1" xml:space="preserve"> P19</f>
        <v>0.71</v>
      </c>
      <c r="T19">
        <v>20</v>
      </c>
      <c r="U19">
        <v>60</v>
      </c>
      <c r="V19">
        <v>5</v>
      </c>
      <c r="W19">
        <v>5</v>
      </c>
      <c r="X19" t="s">
        <v>63</v>
      </c>
    </row>
    <row r="20" spans="1:25">
      <c r="A20" t="s">
        <v>59</v>
      </c>
      <c r="B20">
        <v>2</v>
      </c>
      <c r="C20">
        <v>3</v>
      </c>
      <c r="D20">
        <v>20</v>
      </c>
      <c r="E20" t="s">
        <v>52</v>
      </c>
      <c r="F20">
        <v>1</v>
      </c>
      <c r="G20">
        <v>1</v>
      </c>
      <c r="H20" t="s">
        <v>18</v>
      </c>
      <c r="I20">
        <v>6</v>
      </c>
      <c r="J20" t="s">
        <v>26</v>
      </c>
      <c r="K20" t="s">
        <v>60</v>
      </c>
      <c r="L20">
        <v>4</v>
      </c>
      <c r="M20">
        <v>3</v>
      </c>
      <c r="N20">
        <v>1</v>
      </c>
      <c r="O20">
        <v>1</v>
      </c>
      <c r="P20">
        <v>0.8</v>
      </c>
      <c r="Q20" t="s">
        <v>53</v>
      </c>
      <c r="R20">
        <v>3</v>
      </c>
      <c r="S20">
        <f t="shared" si="1"/>
        <v>0.8</v>
      </c>
      <c r="T20">
        <v>20</v>
      </c>
      <c r="U20">
        <v>60</v>
      </c>
      <c r="V20">
        <v>5</v>
      </c>
      <c r="W20">
        <v>5</v>
      </c>
      <c r="X20" t="s">
        <v>64</v>
      </c>
    </row>
    <row r="21" spans="1:25">
      <c r="A21" t="s">
        <v>65</v>
      </c>
      <c r="B21">
        <v>1</v>
      </c>
      <c r="C21">
        <v>1</v>
      </c>
      <c r="D21">
        <v>48</v>
      </c>
      <c r="E21" t="s">
        <v>52</v>
      </c>
      <c r="F21">
        <v>1</v>
      </c>
      <c r="G21">
        <v>1</v>
      </c>
      <c r="H21" t="s">
        <v>18</v>
      </c>
      <c r="I21">
        <v>8</v>
      </c>
      <c r="J21" t="s">
        <v>66</v>
      </c>
      <c r="K21" t="s">
        <v>57</v>
      </c>
      <c r="L21">
        <v>3</v>
      </c>
      <c r="M21">
        <v>1</v>
      </c>
      <c r="N21">
        <v>2</v>
      </c>
      <c r="O21">
        <v>1</v>
      </c>
      <c r="P21">
        <v>0.84</v>
      </c>
      <c r="Q21" t="s">
        <v>72</v>
      </c>
      <c r="R21">
        <v>1</v>
      </c>
      <c r="S21">
        <f t="shared" si="1"/>
        <v>0.84</v>
      </c>
      <c r="T21">
        <v>0</v>
      </c>
      <c r="U21">
        <v>240</v>
      </c>
      <c r="V21">
        <v>20</v>
      </c>
      <c r="W21">
        <v>10</v>
      </c>
    </row>
    <row r="22" spans="1:25">
      <c r="A22" t="s">
        <v>65</v>
      </c>
      <c r="B22">
        <v>2</v>
      </c>
      <c r="C22">
        <v>2</v>
      </c>
      <c r="D22">
        <v>18</v>
      </c>
      <c r="E22" t="s">
        <v>67</v>
      </c>
      <c r="F22">
        <v>2</v>
      </c>
      <c r="G22">
        <v>1</v>
      </c>
      <c r="H22" t="s">
        <v>18</v>
      </c>
      <c r="I22">
        <v>8</v>
      </c>
      <c r="J22" t="s">
        <v>66</v>
      </c>
      <c r="K22" t="s">
        <v>57</v>
      </c>
      <c r="L22">
        <v>3</v>
      </c>
      <c r="M22">
        <v>1</v>
      </c>
      <c r="N22">
        <v>2</v>
      </c>
      <c r="O22">
        <v>1</v>
      </c>
      <c r="P22">
        <v>0.84</v>
      </c>
      <c r="Q22" t="s">
        <v>72</v>
      </c>
      <c r="R22">
        <v>1</v>
      </c>
      <c r="S22">
        <f t="shared" si="1"/>
        <v>0.84</v>
      </c>
      <c r="T22">
        <v>0</v>
      </c>
      <c r="U22">
        <v>240</v>
      </c>
      <c r="V22">
        <v>20</v>
      </c>
      <c r="W22">
        <v>10</v>
      </c>
    </row>
    <row r="23" spans="1:25">
      <c r="A23" t="s">
        <v>75</v>
      </c>
      <c r="B23">
        <v>1</v>
      </c>
      <c r="C23">
        <v>1</v>
      </c>
      <c r="D23">
        <v>88</v>
      </c>
      <c r="E23" t="s">
        <v>52</v>
      </c>
      <c r="F23">
        <v>1</v>
      </c>
      <c r="G23">
        <v>1</v>
      </c>
      <c r="H23" t="s">
        <v>18</v>
      </c>
      <c r="I23">
        <v>4</v>
      </c>
      <c r="J23" t="s">
        <v>76</v>
      </c>
      <c r="K23" t="s">
        <v>57</v>
      </c>
      <c r="L23">
        <v>3</v>
      </c>
      <c r="M23">
        <v>4</v>
      </c>
      <c r="N23">
        <v>2</v>
      </c>
      <c r="O23">
        <v>1</v>
      </c>
      <c r="P23">
        <v>0.93</v>
      </c>
      <c r="Q23" t="s">
        <v>42</v>
      </c>
      <c r="R23">
        <v>2</v>
      </c>
      <c r="S23">
        <f t="shared" si="1"/>
        <v>0.93</v>
      </c>
      <c r="T23">
        <v>0</v>
      </c>
      <c r="U23">
        <v>80</v>
      </c>
      <c r="V23">
        <v>5</v>
      </c>
      <c r="W23">
        <v>5</v>
      </c>
      <c r="Y23" t="s">
        <v>181</v>
      </c>
    </row>
    <row r="24" spans="1:25">
      <c r="A24" t="s">
        <v>80</v>
      </c>
      <c r="B24">
        <v>1</v>
      </c>
      <c r="C24">
        <v>1</v>
      </c>
      <c r="D24">
        <v>69</v>
      </c>
      <c r="E24" t="s">
        <v>52</v>
      </c>
      <c r="F24">
        <v>1</v>
      </c>
      <c r="G24">
        <v>1</v>
      </c>
      <c r="H24" t="s">
        <v>18</v>
      </c>
      <c r="I24">
        <v>3</v>
      </c>
      <c r="J24" t="s">
        <v>81</v>
      </c>
      <c r="K24" t="s">
        <v>57</v>
      </c>
      <c r="L24">
        <v>3</v>
      </c>
      <c r="M24">
        <v>1</v>
      </c>
      <c r="N24">
        <v>1</v>
      </c>
      <c r="O24">
        <v>1</v>
      </c>
      <c r="P24">
        <v>0.78</v>
      </c>
      <c r="Q24" t="s">
        <v>42</v>
      </c>
      <c r="R24">
        <v>2</v>
      </c>
      <c r="S24">
        <f t="shared" si="1"/>
        <v>0.78</v>
      </c>
      <c r="T24">
        <v>0</v>
      </c>
      <c r="U24">
        <v>120</v>
      </c>
      <c r="V24">
        <v>10</v>
      </c>
      <c r="W24">
        <v>20</v>
      </c>
    </row>
    <row r="25" spans="1:25">
      <c r="A25" t="s">
        <v>82</v>
      </c>
      <c r="B25">
        <v>1</v>
      </c>
      <c r="C25">
        <v>1</v>
      </c>
      <c r="D25">
        <v>122</v>
      </c>
      <c r="E25" t="s">
        <v>52</v>
      </c>
      <c r="F25">
        <v>1</v>
      </c>
      <c r="G25">
        <v>1</v>
      </c>
      <c r="H25" t="s">
        <v>18</v>
      </c>
      <c r="I25">
        <v>3</v>
      </c>
      <c r="J25" t="s">
        <v>83</v>
      </c>
      <c r="K25" t="s">
        <v>84</v>
      </c>
      <c r="L25">
        <v>1</v>
      </c>
      <c r="M25">
        <v>3</v>
      </c>
      <c r="N25">
        <v>1</v>
      </c>
      <c r="O25">
        <v>1</v>
      </c>
      <c r="P25">
        <v>0.8</v>
      </c>
      <c r="Q25" t="s">
        <v>42</v>
      </c>
      <c r="R25">
        <v>2</v>
      </c>
      <c r="S25">
        <f t="shared" si="1"/>
        <v>0.8</v>
      </c>
      <c r="T25">
        <v>0</v>
      </c>
      <c r="U25">
        <v>120</v>
      </c>
      <c r="V25">
        <v>10</v>
      </c>
      <c r="W25">
        <v>10</v>
      </c>
    </row>
    <row r="26" spans="1:25">
      <c r="A26" t="s">
        <v>82</v>
      </c>
      <c r="B26">
        <v>2</v>
      </c>
      <c r="C26">
        <v>2</v>
      </c>
      <c r="D26">
        <v>60</v>
      </c>
      <c r="E26" t="s">
        <v>52</v>
      </c>
      <c r="F26">
        <v>1</v>
      </c>
      <c r="G26">
        <v>1</v>
      </c>
      <c r="H26" t="s">
        <v>18</v>
      </c>
      <c r="I26">
        <v>3</v>
      </c>
      <c r="J26" t="s">
        <v>83</v>
      </c>
      <c r="K26" t="s">
        <v>84</v>
      </c>
      <c r="L26">
        <v>1</v>
      </c>
      <c r="M26">
        <v>3</v>
      </c>
      <c r="N26">
        <v>1</v>
      </c>
      <c r="O26">
        <v>1</v>
      </c>
      <c r="P26">
        <v>0.75</v>
      </c>
      <c r="Q26" t="s">
        <v>42</v>
      </c>
      <c r="R26">
        <v>2</v>
      </c>
      <c r="S26">
        <f t="shared" si="1"/>
        <v>0.75</v>
      </c>
      <c r="T26">
        <v>0</v>
      </c>
      <c r="U26">
        <v>120</v>
      </c>
      <c r="V26">
        <v>10</v>
      </c>
      <c r="W26">
        <v>10</v>
      </c>
    </row>
    <row r="27" spans="1:25">
      <c r="A27" t="s">
        <v>85</v>
      </c>
      <c r="B27">
        <v>1</v>
      </c>
      <c r="C27">
        <v>1</v>
      </c>
      <c r="D27">
        <v>70</v>
      </c>
      <c r="E27" t="s">
        <v>87</v>
      </c>
      <c r="F27">
        <v>2</v>
      </c>
      <c r="G27">
        <v>1</v>
      </c>
      <c r="H27" t="s">
        <v>18</v>
      </c>
      <c r="I27">
        <v>2</v>
      </c>
      <c r="J27" t="s">
        <v>86</v>
      </c>
      <c r="K27" t="s">
        <v>57</v>
      </c>
      <c r="L27">
        <v>3</v>
      </c>
      <c r="M27">
        <v>1</v>
      </c>
      <c r="N27">
        <v>2</v>
      </c>
      <c r="O27">
        <v>1</v>
      </c>
      <c r="P27">
        <v>0.9</v>
      </c>
      <c r="Q27" t="s">
        <v>42</v>
      </c>
      <c r="R27">
        <v>2</v>
      </c>
      <c r="S27">
        <f t="shared" si="1"/>
        <v>0.9</v>
      </c>
      <c r="T27">
        <v>0</v>
      </c>
      <c r="U27">
        <v>108</v>
      </c>
      <c r="V27">
        <v>9</v>
      </c>
      <c r="W27">
        <v>9</v>
      </c>
    </row>
    <row r="28" spans="1:25">
      <c r="A28" t="s">
        <v>90</v>
      </c>
      <c r="B28">
        <v>1</v>
      </c>
      <c r="C28">
        <v>1</v>
      </c>
      <c r="D28">
        <v>86</v>
      </c>
      <c r="E28" t="s">
        <v>52</v>
      </c>
      <c r="F28">
        <v>1</v>
      </c>
      <c r="G28">
        <v>2</v>
      </c>
      <c r="H28" t="s">
        <v>18</v>
      </c>
      <c r="K28" t="s">
        <v>57</v>
      </c>
      <c r="L28">
        <v>3</v>
      </c>
      <c r="M28">
        <v>1</v>
      </c>
      <c r="N28">
        <v>2</v>
      </c>
      <c r="O28">
        <v>1</v>
      </c>
      <c r="P28">
        <v>0.89</v>
      </c>
      <c r="Q28" t="s">
        <v>28</v>
      </c>
      <c r="R28">
        <v>2</v>
      </c>
      <c r="S28">
        <v>0.89</v>
      </c>
      <c r="T28">
        <v>32</v>
      </c>
      <c r="U28">
        <v>32</v>
      </c>
      <c r="V28">
        <v>8</v>
      </c>
      <c r="W28">
        <v>8</v>
      </c>
    </row>
    <row r="29" spans="1:25">
      <c r="A29" t="s">
        <v>94</v>
      </c>
      <c r="B29">
        <v>1</v>
      </c>
      <c r="C29">
        <v>1</v>
      </c>
      <c r="D29">
        <v>96</v>
      </c>
      <c r="E29" t="s">
        <v>52</v>
      </c>
      <c r="F29">
        <v>1</v>
      </c>
      <c r="G29">
        <v>4</v>
      </c>
      <c r="H29" t="s">
        <v>18</v>
      </c>
      <c r="I29">
        <v>7</v>
      </c>
      <c r="J29" t="s">
        <v>96</v>
      </c>
      <c r="L29">
        <v>2</v>
      </c>
      <c r="N29">
        <v>2</v>
      </c>
      <c r="O29">
        <v>2</v>
      </c>
      <c r="P29">
        <v>0.47</v>
      </c>
      <c r="Q29" t="s">
        <v>101</v>
      </c>
      <c r="R29">
        <v>4</v>
      </c>
      <c r="S29" t="s">
        <v>23</v>
      </c>
      <c r="T29">
        <v>0</v>
      </c>
      <c r="U29">
        <v>48</v>
      </c>
      <c r="V29">
        <v>6</v>
      </c>
      <c r="W29">
        <v>6</v>
      </c>
      <c r="X29" t="s">
        <v>102</v>
      </c>
    </row>
    <row r="30" spans="1:25">
      <c r="A30" t="s">
        <v>103</v>
      </c>
      <c r="B30">
        <v>1</v>
      </c>
      <c r="C30">
        <v>1</v>
      </c>
      <c r="D30">
        <v>46</v>
      </c>
      <c r="E30" t="s">
        <v>52</v>
      </c>
      <c r="F30">
        <v>1</v>
      </c>
      <c r="G30">
        <v>2</v>
      </c>
      <c r="H30" t="s">
        <v>18</v>
      </c>
      <c r="I30">
        <v>7</v>
      </c>
      <c r="J30" t="s">
        <v>104</v>
      </c>
      <c r="K30" t="s">
        <v>57</v>
      </c>
      <c r="L30">
        <v>2</v>
      </c>
      <c r="M30">
        <v>1</v>
      </c>
      <c r="N30">
        <v>2</v>
      </c>
      <c r="O30">
        <v>1</v>
      </c>
      <c r="P30">
        <v>0.85499999999999998</v>
      </c>
      <c r="Q30" t="s">
        <v>101</v>
      </c>
      <c r="R30">
        <v>4</v>
      </c>
      <c r="S30" t="s">
        <v>23</v>
      </c>
      <c r="T30">
        <v>0</v>
      </c>
      <c r="U30">
        <v>40</v>
      </c>
      <c r="V30">
        <v>5</v>
      </c>
      <c r="W30">
        <v>5</v>
      </c>
    </row>
    <row r="31" spans="1:25">
      <c r="A31" t="s">
        <v>106</v>
      </c>
      <c r="B31">
        <v>1</v>
      </c>
      <c r="C31">
        <v>1</v>
      </c>
      <c r="D31">
        <v>56</v>
      </c>
      <c r="E31" t="s">
        <v>52</v>
      </c>
      <c r="F31">
        <v>1</v>
      </c>
      <c r="G31">
        <v>1</v>
      </c>
      <c r="H31" t="s">
        <v>18</v>
      </c>
      <c r="I31">
        <v>4</v>
      </c>
      <c r="J31" t="s">
        <v>109</v>
      </c>
      <c r="K31" t="s">
        <v>57</v>
      </c>
      <c r="L31">
        <v>3</v>
      </c>
      <c r="M31">
        <v>1</v>
      </c>
      <c r="O31">
        <v>1</v>
      </c>
      <c r="P31">
        <v>0.82</v>
      </c>
      <c r="Q31" t="s">
        <v>101</v>
      </c>
      <c r="R31">
        <v>4</v>
      </c>
      <c r="S31">
        <f t="shared" ref="S31:S34" si="2" xml:space="preserve"> P31</f>
        <v>0.82</v>
      </c>
      <c r="T31">
        <v>30</v>
      </c>
      <c r="U31">
        <v>30</v>
      </c>
      <c r="V31">
        <v>5</v>
      </c>
      <c r="W31">
        <v>5</v>
      </c>
    </row>
    <row r="32" spans="1:25">
      <c r="A32" t="s">
        <v>106</v>
      </c>
      <c r="B32">
        <v>2</v>
      </c>
      <c r="C32">
        <v>2</v>
      </c>
      <c r="D32">
        <v>66</v>
      </c>
      <c r="E32" t="s">
        <v>52</v>
      </c>
      <c r="F32">
        <v>1</v>
      </c>
      <c r="G32">
        <v>1</v>
      </c>
      <c r="H32" t="s">
        <v>18</v>
      </c>
      <c r="I32">
        <v>6</v>
      </c>
      <c r="J32" t="s">
        <v>26</v>
      </c>
      <c r="K32" t="s">
        <v>57</v>
      </c>
      <c r="L32">
        <v>4</v>
      </c>
      <c r="M32">
        <v>1</v>
      </c>
      <c r="N32">
        <v>1</v>
      </c>
      <c r="O32">
        <v>1</v>
      </c>
      <c r="P32">
        <v>0.57999999999999996</v>
      </c>
      <c r="Q32" t="s">
        <v>101</v>
      </c>
      <c r="R32">
        <v>4</v>
      </c>
      <c r="S32">
        <f t="shared" si="2"/>
        <v>0.57999999999999996</v>
      </c>
      <c r="T32">
        <v>30</v>
      </c>
      <c r="U32">
        <v>30</v>
      </c>
      <c r="V32">
        <v>5</v>
      </c>
      <c r="W32">
        <v>5</v>
      </c>
    </row>
    <row r="33" spans="1:23">
      <c r="A33" t="s">
        <v>106</v>
      </c>
      <c r="B33">
        <v>3</v>
      </c>
      <c r="C33">
        <v>3</v>
      </c>
      <c r="D33">
        <v>118</v>
      </c>
      <c r="E33" t="s">
        <v>52</v>
      </c>
      <c r="F33">
        <v>1</v>
      </c>
      <c r="G33">
        <v>1</v>
      </c>
      <c r="H33" t="s">
        <v>18</v>
      </c>
      <c r="I33">
        <v>1</v>
      </c>
      <c r="J33" t="s">
        <v>30</v>
      </c>
      <c r="K33" t="s">
        <v>57</v>
      </c>
      <c r="L33">
        <v>3</v>
      </c>
      <c r="M33">
        <v>1</v>
      </c>
      <c r="N33">
        <v>2</v>
      </c>
      <c r="O33">
        <v>1</v>
      </c>
      <c r="P33">
        <v>0.75</v>
      </c>
      <c r="Q33" t="s">
        <v>101</v>
      </c>
      <c r="R33">
        <v>4</v>
      </c>
      <c r="S33">
        <f t="shared" si="2"/>
        <v>0.75</v>
      </c>
      <c r="T33">
        <v>30</v>
      </c>
      <c r="U33">
        <v>30</v>
      </c>
      <c r="V33">
        <v>5</v>
      </c>
      <c r="W33">
        <v>5</v>
      </c>
    </row>
    <row r="34" spans="1:23">
      <c r="A34" t="s">
        <v>106</v>
      </c>
      <c r="B34">
        <v>4</v>
      </c>
      <c r="C34">
        <v>4</v>
      </c>
      <c r="D34">
        <v>84</v>
      </c>
      <c r="E34" t="s">
        <v>52</v>
      </c>
      <c r="F34">
        <v>1</v>
      </c>
      <c r="G34">
        <v>1</v>
      </c>
      <c r="H34" t="s">
        <v>18</v>
      </c>
      <c r="I34">
        <v>3</v>
      </c>
      <c r="J34" t="s">
        <v>83</v>
      </c>
      <c r="K34" t="s">
        <v>57</v>
      </c>
      <c r="L34">
        <v>2</v>
      </c>
      <c r="M34">
        <v>1</v>
      </c>
      <c r="N34">
        <v>1</v>
      </c>
      <c r="O34">
        <v>1</v>
      </c>
      <c r="P34">
        <v>0.78</v>
      </c>
      <c r="Q34" t="s">
        <v>101</v>
      </c>
      <c r="R34">
        <v>4</v>
      </c>
      <c r="S34">
        <f t="shared" si="2"/>
        <v>0.78</v>
      </c>
      <c r="T34">
        <v>30</v>
      </c>
      <c r="U34">
        <v>30</v>
      </c>
      <c r="V34">
        <v>5</v>
      </c>
      <c r="W34">
        <v>5</v>
      </c>
    </row>
    <row r="35" spans="1:23">
      <c r="A35" t="s">
        <v>116</v>
      </c>
      <c r="B35">
        <v>1</v>
      </c>
      <c r="C35">
        <v>1</v>
      </c>
      <c r="D35">
        <v>78</v>
      </c>
      <c r="E35" t="s">
        <v>52</v>
      </c>
      <c r="F35">
        <v>1</v>
      </c>
      <c r="G35">
        <v>2</v>
      </c>
      <c r="H35" t="s">
        <v>18</v>
      </c>
      <c r="I35">
        <v>6</v>
      </c>
      <c r="N35">
        <v>1</v>
      </c>
      <c r="O35">
        <v>1</v>
      </c>
      <c r="P35">
        <v>0.71</v>
      </c>
      <c r="Q35" t="s">
        <v>117</v>
      </c>
      <c r="R35">
        <v>2</v>
      </c>
      <c r="S35" s="1">
        <v>0.82976903336184771</v>
      </c>
      <c r="T35">
        <v>20</v>
      </c>
      <c r="U35">
        <v>40</v>
      </c>
      <c r="V35">
        <v>5</v>
      </c>
      <c r="W35">
        <v>5</v>
      </c>
    </row>
    <row r="36" spans="1:23">
      <c r="A36" t="s">
        <v>116</v>
      </c>
      <c r="B36">
        <v>2</v>
      </c>
      <c r="C36">
        <v>2</v>
      </c>
      <c r="D36">
        <v>69</v>
      </c>
      <c r="E36" t="s">
        <v>52</v>
      </c>
      <c r="F36">
        <v>1</v>
      </c>
      <c r="G36">
        <v>1</v>
      </c>
      <c r="H36" t="s">
        <v>18</v>
      </c>
      <c r="I36">
        <v>6</v>
      </c>
      <c r="J36" t="s">
        <v>26</v>
      </c>
      <c r="K36" t="s">
        <v>115</v>
      </c>
      <c r="L36">
        <v>4</v>
      </c>
      <c r="M36">
        <v>3</v>
      </c>
      <c r="N36">
        <v>1</v>
      </c>
      <c r="O36">
        <v>1</v>
      </c>
      <c r="P36">
        <v>0.78</v>
      </c>
      <c r="Q36" t="s">
        <v>117</v>
      </c>
      <c r="R36">
        <v>2</v>
      </c>
      <c r="S36" s="1">
        <f xml:space="preserve"> (2*P36)/(1+P36)</f>
        <v>0.8764044943820225</v>
      </c>
      <c r="T36">
        <v>20</v>
      </c>
      <c r="U36">
        <v>40</v>
      </c>
      <c r="V36">
        <v>5</v>
      </c>
      <c r="W36">
        <v>5</v>
      </c>
    </row>
    <row r="37" spans="1:23">
      <c r="A37" t="s">
        <v>116</v>
      </c>
      <c r="B37">
        <v>3</v>
      </c>
      <c r="C37">
        <v>3</v>
      </c>
      <c r="D37">
        <v>78</v>
      </c>
      <c r="E37" t="s">
        <v>52</v>
      </c>
      <c r="F37">
        <v>1</v>
      </c>
      <c r="G37">
        <v>1</v>
      </c>
      <c r="H37" t="s">
        <v>18</v>
      </c>
      <c r="I37">
        <v>6</v>
      </c>
      <c r="J37" t="s">
        <v>26</v>
      </c>
      <c r="K37" t="s">
        <v>115</v>
      </c>
      <c r="L37">
        <v>4</v>
      </c>
      <c r="M37">
        <v>3</v>
      </c>
      <c r="N37">
        <v>1</v>
      </c>
      <c r="O37">
        <v>1</v>
      </c>
      <c r="P37">
        <v>0.8</v>
      </c>
      <c r="Q37" t="s">
        <v>117</v>
      </c>
      <c r="R37">
        <v>2</v>
      </c>
      <c r="S37" s="1">
        <f xml:space="preserve"> (2*P37)/(1+P37)</f>
        <v>0.88888888888888895</v>
      </c>
      <c r="T37">
        <v>20</v>
      </c>
      <c r="U37">
        <v>40</v>
      </c>
      <c r="V37">
        <v>5</v>
      </c>
      <c r="W37">
        <v>5</v>
      </c>
    </row>
    <row r="38" spans="1:23">
      <c r="A38" t="s">
        <v>118</v>
      </c>
      <c r="B38">
        <v>1</v>
      </c>
      <c r="C38">
        <v>1</v>
      </c>
      <c r="D38">
        <v>97</v>
      </c>
      <c r="E38" t="s">
        <v>52</v>
      </c>
      <c r="F38">
        <v>1</v>
      </c>
      <c r="G38">
        <v>2</v>
      </c>
      <c r="H38" t="s">
        <v>18</v>
      </c>
      <c r="I38">
        <v>4</v>
      </c>
      <c r="P38">
        <v>0.65999999999999992</v>
      </c>
      <c r="Q38" t="s">
        <v>72</v>
      </c>
      <c r="R38">
        <v>1</v>
      </c>
      <c r="S38">
        <v>0.65999999999999992</v>
      </c>
      <c r="T38">
        <v>0</v>
      </c>
      <c r="U38">
        <v>40</v>
      </c>
      <c r="V38">
        <v>10</v>
      </c>
      <c r="W38">
        <v>10</v>
      </c>
    </row>
    <row r="39" spans="1:23">
      <c r="A39" t="s">
        <v>120</v>
      </c>
      <c r="B39">
        <v>1</v>
      </c>
      <c r="C39">
        <v>1</v>
      </c>
      <c r="D39">
        <v>245</v>
      </c>
      <c r="E39" t="s">
        <v>52</v>
      </c>
      <c r="F39">
        <v>1</v>
      </c>
      <c r="G39">
        <v>6</v>
      </c>
      <c r="H39" t="s">
        <v>18</v>
      </c>
      <c r="I39">
        <v>6</v>
      </c>
      <c r="J39" t="s">
        <v>121</v>
      </c>
      <c r="K39" t="s">
        <v>57</v>
      </c>
      <c r="L39">
        <v>2</v>
      </c>
      <c r="M39">
        <v>1</v>
      </c>
      <c r="N39">
        <v>1</v>
      </c>
      <c r="O39">
        <v>1</v>
      </c>
      <c r="P39">
        <v>0.86</v>
      </c>
      <c r="Q39" t="s">
        <v>53</v>
      </c>
      <c r="R39">
        <v>3</v>
      </c>
      <c r="S39">
        <f t="shared" ref="S39:S41" si="3" xml:space="preserve"> P39</f>
        <v>0.86</v>
      </c>
      <c r="T39">
        <v>20</v>
      </c>
      <c r="U39">
        <v>40</v>
      </c>
      <c r="V39">
        <v>5</v>
      </c>
      <c r="W39">
        <v>5</v>
      </c>
    </row>
    <row r="40" spans="1:23">
      <c r="A40" t="s">
        <v>122</v>
      </c>
      <c r="B40">
        <v>1</v>
      </c>
      <c r="C40">
        <v>1</v>
      </c>
      <c r="D40">
        <v>50</v>
      </c>
      <c r="E40" t="s">
        <v>52</v>
      </c>
      <c r="F40">
        <v>1</v>
      </c>
      <c r="G40">
        <v>1</v>
      </c>
      <c r="H40" t="s">
        <v>18</v>
      </c>
      <c r="I40">
        <v>7</v>
      </c>
      <c r="J40" t="s">
        <v>123</v>
      </c>
      <c r="K40" t="s">
        <v>57</v>
      </c>
      <c r="L40">
        <v>2</v>
      </c>
      <c r="M40">
        <v>1</v>
      </c>
      <c r="N40">
        <v>2</v>
      </c>
      <c r="O40">
        <v>1</v>
      </c>
      <c r="P40">
        <v>0.8</v>
      </c>
      <c r="Q40" t="s">
        <v>28</v>
      </c>
      <c r="R40">
        <v>2</v>
      </c>
      <c r="S40">
        <f t="shared" si="3"/>
        <v>0.8</v>
      </c>
      <c r="T40">
        <v>0</v>
      </c>
      <c r="U40">
        <v>41</v>
      </c>
      <c r="V40">
        <v>6</v>
      </c>
      <c r="W40">
        <v>6</v>
      </c>
    </row>
    <row r="41" spans="1:23">
      <c r="A41" t="s">
        <v>122</v>
      </c>
      <c r="B41">
        <v>2</v>
      </c>
      <c r="C41">
        <v>2</v>
      </c>
      <c r="D41">
        <v>113</v>
      </c>
      <c r="E41" t="s">
        <v>52</v>
      </c>
      <c r="F41">
        <v>1</v>
      </c>
      <c r="G41">
        <v>1</v>
      </c>
      <c r="H41" t="s">
        <v>18</v>
      </c>
      <c r="I41">
        <v>4</v>
      </c>
      <c r="J41" t="s">
        <v>124</v>
      </c>
      <c r="K41" t="s">
        <v>57</v>
      </c>
      <c r="L41">
        <v>2</v>
      </c>
      <c r="M41">
        <v>1</v>
      </c>
      <c r="N41">
        <v>2</v>
      </c>
      <c r="O41">
        <v>1</v>
      </c>
      <c r="P41">
        <v>0.86</v>
      </c>
      <c r="Q41" t="s">
        <v>28</v>
      </c>
      <c r="R41">
        <v>2</v>
      </c>
      <c r="S41">
        <f t="shared" si="3"/>
        <v>0.86</v>
      </c>
      <c r="T41">
        <v>0</v>
      </c>
      <c r="U41">
        <v>41</v>
      </c>
      <c r="V41">
        <v>6</v>
      </c>
      <c r="W41">
        <v>6</v>
      </c>
    </row>
    <row r="42" spans="1:23">
      <c r="A42" t="s">
        <v>125</v>
      </c>
      <c r="B42">
        <v>1</v>
      </c>
      <c r="C42">
        <v>1</v>
      </c>
      <c r="D42">
        <v>40</v>
      </c>
      <c r="E42" t="s">
        <v>52</v>
      </c>
      <c r="F42">
        <v>1</v>
      </c>
      <c r="G42">
        <v>1</v>
      </c>
      <c r="H42" t="s">
        <v>18</v>
      </c>
      <c r="I42">
        <v>4</v>
      </c>
      <c r="J42" t="s">
        <v>126</v>
      </c>
      <c r="K42" t="s">
        <v>57</v>
      </c>
      <c r="L42">
        <v>3</v>
      </c>
      <c r="M42">
        <v>1</v>
      </c>
      <c r="N42">
        <v>2</v>
      </c>
      <c r="O42">
        <v>1</v>
      </c>
      <c r="P42">
        <v>0.96</v>
      </c>
      <c r="Q42" t="s">
        <v>23</v>
      </c>
      <c r="R42">
        <v>6</v>
      </c>
      <c r="S42" t="s">
        <v>23</v>
      </c>
      <c r="T42">
        <v>0</v>
      </c>
      <c r="U42">
        <v>80</v>
      </c>
      <c r="V42">
        <v>10</v>
      </c>
      <c r="W42">
        <v>20</v>
      </c>
    </row>
    <row r="43" spans="1:23">
      <c r="A43" t="s">
        <v>125</v>
      </c>
      <c r="B43">
        <v>2</v>
      </c>
      <c r="C43">
        <v>2</v>
      </c>
      <c r="D43">
        <v>112</v>
      </c>
      <c r="E43" t="s">
        <v>52</v>
      </c>
      <c r="F43">
        <v>1</v>
      </c>
      <c r="G43">
        <v>1</v>
      </c>
      <c r="H43" t="s">
        <v>18</v>
      </c>
      <c r="I43">
        <v>4</v>
      </c>
      <c r="J43" t="s">
        <v>127</v>
      </c>
      <c r="K43" t="s">
        <v>57</v>
      </c>
      <c r="L43">
        <v>3</v>
      </c>
      <c r="M43">
        <v>1</v>
      </c>
      <c r="N43">
        <v>2</v>
      </c>
      <c r="O43">
        <v>1</v>
      </c>
      <c r="P43">
        <v>0.91</v>
      </c>
      <c r="Q43" t="s">
        <v>23</v>
      </c>
      <c r="R43">
        <v>6</v>
      </c>
      <c r="S43" t="s">
        <v>23</v>
      </c>
      <c r="T43">
        <v>0</v>
      </c>
      <c r="U43">
        <v>80</v>
      </c>
      <c r="V43">
        <v>10</v>
      </c>
      <c r="W43">
        <v>20</v>
      </c>
    </row>
    <row r="44" spans="1:23">
      <c r="A44" t="s">
        <v>130</v>
      </c>
      <c r="B44">
        <v>1</v>
      </c>
      <c r="C44">
        <v>1</v>
      </c>
      <c r="D44">
        <v>96</v>
      </c>
      <c r="E44" t="s">
        <v>52</v>
      </c>
      <c r="F44">
        <v>1</v>
      </c>
      <c r="G44">
        <v>1</v>
      </c>
      <c r="H44" t="s">
        <v>18</v>
      </c>
      <c r="I44">
        <v>6</v>
      </c>
      <c r="J44" t="s">
        <v>26</v>
      </c>
      <c r="K44" t="s">
        <v>57</v>
      </c>
      <c r="L44">
        <v>4</v>
      </c>
      <c r="M44">
        <v>1</v>
      </c>
      <c r="N44">
        <v>1</v>
      </c>
      <c r="O44">
        <v>1</v>
      </c>
      <c r="P44">
        <v>0.81</v>
      </c>
      <c r="Q44" t="s">
        <v>72</v>
      </c>
      <c r="R44">
        <v>1</v>
      </c>
      <c r="S44">
        <f t="shared" ref="S44:S45" si="4" xml:space="preserve"> P44</f>
        <v>0.81</v>
      </c>
      <c r="T44">
        <v>20</v>
      </c>
      <c r="U44">
        <v>50</v>
      </c>
      <c r="V44" t="s">
        <v>23</v>
      </c>
      <c r="W44" t="s">
        <v>23</v>
      </c>
    </row>
    <row r="45" spans="1:23">
      <c r="A45" t="s">
        <v>130</v>
      </c>
      <c r="B45">
        <v>2</v>
      </c>
      <c r="C45">
        <v>2</v>
      </c>
      <c r="D45">
        <v>61</v>
      </c>
      <c r="E45" t="s">
        <v>52</v>
      </c>
      <c r="F45">
        <v>1</v>
      </c>
      <c r="G45">
        <v>1</v>
      </c>
      <c r="H45" t="s">
        <v>18</v>
      </c>
      <c r="I45">
        <v>6</v>
      </c>
      <c r="J45" t="s">
        <v>26</v>
      </c>
      <c r="K45" t="s">
        <v>57</v>
      </c>
      <c r="L45">
        <v>4</v>
      </c>
      <c r="M45">
        <v>1</v>
      </c>
      <c r="N45">
        <v>1</v>
      </c>
      <c r="O45">
        <v>1</v>
      </c>
      <c r="P45">
        <v>0.74</v>
      </c>
      <c r="Q45" t="s">
        <v>72</v>
      </c>
      <c r="R45">
        <v>1</v>
      </c>
      <c r="S45">
        <f t="shared" si="4"/>
        <v>0.74</v>
      </c>
      <c r="T45">
        <v>20</v>
      </c>
      <c r="U45">
        <v>60</v>
      </c>
      <c r="V45" t="s">
        <v>23</v>
      </c>
      <c r="W45" t="s">
        <v>23</v>
      </c>
    </row>
    <row r="46" spans="1:23">
      <c r="A46" t="s">
        <v>131</v>
      </c>
      <c r="B46">
        <v>1</v>
      </c>
      <c r="C46">
        <v>1</v>
      </c>
      <c r="D46">
        <v>126</v>
      </c>
      <c r="E46" t="s">
        <v>52</v>
      </c>
      <c r="F46">
        <v>1</v>
      </c>
      <c r="G46">
        <v>2</v>
      </c>
      <c r="H46" t="s">
        <v>18</v>
      </c>
      <c r="I46">
        <v>6</v>
      </c>
      <c r="K46" t="s">
        <v>134</v>
      </c>
      <c r="L46">
        <v>2</v>
      </c>
      <c r="M46">
        <v>3</v>
      </c>
      <c r="N46">
        <v>2</v>
      </c>
      <c r="O46">
        <v>1</v>
      </c>
      <c r="P46">
        <v>0.84</v>
      </c>
      <c r="Q46" t="s">
        <v>23</v>
      </c>
      <c r="R46">
        <v>6</v>
      </c>
      <c r="S46" t="s">
        <v>23</v>
      </c>
      <c r="T46">
        <v>0</v>
      </c>
      <c r="U46">
        <v>40</v>
      </c>
      <c r="V46">
        <v>6</v>
      </c>
      <c r="W46">
        <v>7</v>
      </c>
    </row>
    <row r="47" spans="1:23">
      <c r="A47" t="s">
        <v>135</v>
      </c>
      <c r="B47">
        <v>1</v>
      </c>
      <c r="C47">
        <v>1</v>
      </c>
      <c r="D47">
        <v>64</v>
      </c>
      <c r="E47" t="s">
        <v>52</v>
      </c>
      <c r="F47">
        <v>1</v>
      </c>
      <c r="G47">
        <v>2</v>
      </c>
      <c r="H47" t="s">
        <v>18</v>
      </c>
      <c r="I47">
        <v>1</v>
      </c>
      <c r="J47" t="s">
        <v>30</v>
      </c>
      <c r="L47">
        <v>1</v>
      </c>
      <c r="N47">
        <v>2</v>
      </c>
      <c r="O47">
        <v>1</v>
      </c>
      <c r="P47">
        <v>0.7</v>
      </c>
      <c r="Q47" t="s">
        <v>101</v>
      </c>
      <c r="R47">
        <v>4</v>
      </c>
      <c r="S47">
        <v>0.7</v>
      </c>
      <c r="T47" t="s">
        <v>23</v>
      </c>
      <c r="U47" t="s">
        <v>23</v>
      </c>
      <c r="V47">
        <v>7</v>
      </c>
      <c r="W47">
        <v>7</v>
      </c>
    </row>
    <row r="48" spans="1:23">
      <c r="A48" t="s">
        <v>135</v>
      </c>
      <c r="B48">
        <v>2</v>
      </c>
      <c r="C48">
        <v>2</v>
      </c>
      <c r="D48">
        <v>89</v>
      </c>
      <c r="E48" t="s">
        <v>52</v>
      </c>
      <c r="F48">
        <v>1</v>
      </c>
      <c r="G48">
        <v>1</v>
      </c>
      <c r="H48" t="s">
        <v>18</v>
      </c>
      <c r="I48">
        <v>2</v>
      </c>
      <c r="J48" t="s">
        <v>137</v>
      </c>
      <c r="K48" t="s">
        <v>136</v>
      </c>
      <c r="L48">
        <v>1</v>
      </c>
      <c r="M48">
        <v>3</v>
      </c>
      <c r="N48">
        <v>2</v>
      </c>
      <c r="O48">
        <v>1</v>
      </c>
      <c r="P48">
        <v>0.61</v>
      </c>
      <c r="Q48" t="s">
        <v>101</v>
      </c>
      <c r="R48">
        <v>4</v>
      </c>
      <c r="S48">
        <f t="shared" ref="S48" si="5" xml:space="preserve"> P48</f>
        <v>0.61</v>
      </c>
      <c r="T48" t="s">
        <v>23</v>
      </c>
      <c r="U48" t="s">
        <v>23</v>
      </c>
      <c r="V48">
        <v>6</v>
      </c>
      <c r="W48">
        <v>7</v>
      </c>
    </row>
    <row r="49" spans="1:23">
      <c r="A49" t="s">
        <v>135</v>
      </c>
      <c r="B49">
        <v>2</v>
      </c>
      <c r="C49">
        <v>3</v>
      </c>
      <c r="D49">
        <v>89</v>
      </c>
      <c r="E49" t="s">
        <v>52</v>
      </c>
      <c r="F49">
        <v>1</v>
      </c>
      <c r="G49">
        <v>2</v>
      </c>
      <c r="H49" t="s">
        <v>18</v>
      </c>
      <c r="I49">
        <v>2</v>
      </c>
      <c r="J49" t="s">
        <v>138</v>
      </c>
      <c r="L49">
        <v>1</v>
      </c>
      <c r="N49">
        <v>2</v>
      </c>
      <c r="O49">
        <v>1</v>
      </c>
      <c r="P49">
        <v>0.59499999999999997</v>
      </c>
      <c r="Q49" t="s">
        <v>101</v>
      </c>
      <c r="R49">
        <v>4</v>
      </c>
      <c r="S49">
        <v>0.59499999999999997</v>
      </c>
      <c r="T49" t="s">
        <v>23</v>
      </c>
      <c r="U49" t="s">
        <v>23</v>
      </c>
      <c r="V49">
        <v>6</v>
      </c>
      <c r="W49">
        <v>7</v>
      </c>
    </row>
    <row r="50" spans="1:23">
      <c r="A50" t="s">
        <v>135</v>
      </c>
      <c r="B50">
        <v>2</v>
      </c>
      <c r="C50">
        <v>4</v>
      </c>
      <c r="D50">
        <v>126</v>
      </c>
      <c r="E50" t="s">
        <v>52</v>
      </c>
      <c r="F50">
        <v>1</v>
      </c>
      <c r="G50">
        <v>2</v>
      </c>
      <c r="H50" t="s">
        <v>18</v>
      </c>
      <c r="I50">
        <v>1</v>
      </c>
      <c r="J50" t="s">
        <v>30</v>
      </c>
      <c r="L50">
        <v>1</v>
      </c>
      <c r="N50">
        <v>2</v>
      </c>
      <c r="O50">
        <v>1</v>
      </c>
      <c r="P50">
        <v>0.6</v>
      </c>
      <c r="Q50" t="s">
        <v>101</v>
      </c>
      <c r="R50">
        <v>4</v>
      </c>
      <c r="S50">
        <v>0.6</v>
      </c>
      <c r="T50" t="s">
        <v>23</v>
      </c>
      <c r="U50" t="s">
        <v>23</v>
      </c>
      <c r="V50">
        <v>7</v>
      </c>
      <c r="W50">
        <v>7</v>
      </c>
    </row>
    <row r="51" spans="1:23">
      <c r="A51" t="s">
        <v>139</v>
      </c>
      <c r="B51">
        <v>1</v>
      </c>
      <c r="C51">
        <v>1</v>
      </c>
      <c r="D51">
        <v>300</v>
      </c>
      <c r="E51" t="s">
        <v>52</v>
      </c>
      <c r="F51">
        <v>1</v>
      </c>
      <c r="G51">
        <v>4</v>
      </c>
      <c r="H51" t="s">
        <v>18</v>
      </c>
      <c r="I51">
        <v>6</v>
      </c>
      <c r="J51" t="s">
        <v>26</v>
      </c>
      <c r="K51" t="s">
        <v>27</v>
      </c>
      <c r="L51">
        <v>4</v>
      </c>
      <c r="M51">
        <v>3</v>
      </c>
      <c r="N51">
        <v>1</v>
      </c>
      <c r="O51">
        <v>1</v>
      </c>
      <c r="P51">
        <v>0.78500000000000003</v>
      </c>
      <c r="Q51" t="s">
        <v>28</v>
      </c>
      <c r="R51">
        <v>2</v>
      </c>
      <c r="S51">
        <v>0.78500000000000003</v>
      </c>
      <c r="T51">
        <v>0</v>
      </c>
      <c r="U51">
        <v>104</v>
      </c>
      <c r="V51">
        <v>4</v>
      </c>
      <c r="W51">
        <v>5</v>
      </c>
    </row>
    <row r="52" spans="1:23">
      <c r="A52" t="s">
        <v>140</v>
      </c>
      <c r="B52">
        <v>1</v>
      </c>
      <c r="C52">
        <v>1</v>
      </c>
      <c r="D52">
        <v>100</v>
      </c>
      <c r="E52" t="s">
        <v>52</v>
      </c>
      <c r="F52">
        <v>1</v>
      </c>
      <c r="G52">
        <v>2</v>
      </c>
      <c r="H52" t="s">
        <v>18</v>
      </c>
      <c r="I52">
        <v>6</v>
      </c>
      <c r="J52" t="s">
        <v>26</v>
      </c>
      <c r="L52">
        <v>4</v>
      </c>
      <c r="M52">
        <v>3</v>
      </c>
      <c r="N52">
        <v>1</v>
      </c>
      <c r="O52">
        <v>1</v>
      </c>
      <c r="P52">
        <v>0.69</v>
      </c>
      <c r="Q52" t="s">
        <v>141</v>
      </c>
      <c r="R52">
        <v>2</v>
      </c>
      <c r="S52">
        <v>0.69</v>
      </c>
      <c r="T52">
        <v>0</v>
      </c>
      <c r="U52">
        <v>80</v>
      </c>
      <c r="V52">
        <v>5</v>
      </c>
      <c r="W52">
        <v>5</v>
      </c>
    </row>
    <row r="53" spans="1:23">
      <c r="A53" t="s">
        <v>150</v>
      </c>
      <c r="B53">
        <v>1</v>
      </c>
      <c r="C53">
        <v>1</v>
      </c>
      <c r="D53">
        <v>89</v>
      </c>
      <c r="E53" t="s">
        <v>52</v>
      </c>
      <c r="F53">
        <v>1</v>
      </c>
      <c r="G53">
        <v>5</v>
      </c>
      <c r="H53" t="s">
        <v>18</v>
      </c>
      <c r="I53">
        <v>6</v>
      </c>
      <c r="J53" t="s">
        <v>26</v>
      </c>
      <c r="L53">
        <v>4</v>
      </c>
      <c r="M53">
        <v>1</v>
      </c>
      <c r="N53">
        <v>1</v>
      </c>
      <c r="O53">
        <v>1</v>
      </c>
      <c r="P53">
        <v>0.69200000000000006</v>
      </c>
      <c r="Q53" t="s">
        <v>157</v>
      </c>
      <c r="R53">
        <v>3</v>
      </c>
      <c r="S53">
        <v>0.69200000000000006</v>
      </c>
      <c r="T53">
        <v>62</v>
      </c>
      <c r="U53">
        <v>42</v>
      </c>
      <c r="V53">
        <v>5</v>
      </c>
      <c r="W53">
        <v>5</v>
      </c>
    </row>
    <row r="54" spans="1:23">
      <c r="A54" t="s">
        <v>166</v>
      </c>
      <c r="B54">
        <v>1</v>
      </c>
      <c r="C54">
        <v>1</v>
      </c>
      <c r="D54">
        <v>48</v>
      </c>
      <c r="E54" t="s">
        <v>87</v>
      </c>
      <c r="F54">
        <v>2</v>
      </c>
      <c r="G54">
        <v>6</v>
      </c>
      <c r="H54" t="s">
        <v>18</v>
      </c>
      <c r="I54">
        <v>7</v>
      </c>
      <c r="J54" t="s">
        <v>95</v>
      </c>
      <c r="L54">
        <v>2</v>
      </c>
      <c r="N54">
        <v>2</v>
      </c>
      <c r="P54">
        <v>0.51833333333333331</v>
      </c>
      <c r="Q54" t="s">
        <v>101</v>
      </c>
      <c r="R54">
        <v>4</v>
      </c>
      <c r="S54" t="s">
        <v>23</v>
      </c>
      <c r="T54">
        <v>16</v>
      </c>
      <c r="U54">
        <v>32</v>
      </c>
      <c r="V54">
        <v>6</v>
      </c>
      <c r="W54">
        <v>6</v>
      </c>
    </row>
    <row r="55" spans="1:23">
      <c r="A55" t="s">
        <v>171</v>
      </c>
      <c r="B55">
        <v>1</v>
      </c>
      <c r="C55">
        <v>1</v>
      </c>
      <c r="D55">
        <v>32</v>
      </c>
      <c r="E55" t="s">
        <v>172</v>
      </c>
      <c r="F55">
        <v>2</v>
      </c>
      <c r="G55">
        <v>4</v>
      </c>
      <c r="H55" t="s">
        <v>18</v>
      </c>
      <c r="I55">
        <v>7</v>
      </c>
      <c r="J55" t="s">
        <v>173</v>
      </c>
      <c r="L55">
        <v>2</v>
      </c>
      <c r="N55">
        <v>2</v>
      </c>
      <c r="O55">
        <v>2</v>
      </c>
      <c r="P55">
        <v>0.45499999999999996</v>
      </c>
      <c r="Q55" t="s">
        <v>23</v>
      </c>
      <c r="R55">
        <v>6</v>
      </c>
      <c r="S55" t="s">
        <v>23</v>
      </c>
      <c r="T55" t="s">
        <v>23</v>
      </c>
      <c r="U55" t="s">
        <v>23</v>
      </c>
      <c r="V55">
        <v>6</v>
      </c>
      <c r="W55">
        <v>6</v>
      </c>
    </row>
    <row r="56" spans="1:23">
      <c r="A56" t="s">
        <v>174</v>
      </c>
      <c r="B56">
        <v>1</v>
      </c>
      <c r="C56">
        <v>1</v>
      </c>
      <c r="D56">
        <v>96</v>
      </c>
      <c r="E56" t="s">
        <v>52</v>
      </c>
      <c r="F56">
        <v>1</v>
      </c>
      <c r="G56">
        <v>2</v>
      </c>
      <c r="H56" t="s">
        <v>18</v>
      </c>
      <c r="I56">
        <v>7</v>
      </c>
      <c r="J56" t="s">
        <v>95</v>
      </c>
      <c r="L56">
        <v>2</v>
      </c>
      <c r="N56">
        <v>2</v>
      </c>
      <c r="O56">
        <v>1</v>
      </c>
      <c r="P56">
        <v>0.66500000000000004</v>
      </c>
      <c r="Q56" t="s">
        <v>101</v>
      </c>
      <c r="R56">
        <v>4</v>
      </c>
      <c r="S56">
        <v>0.66500000000000004</v>
      </c>
      <c r="T56" t="s">
        <v>23</v>
      </c>
      <c r="U56" t="s">
        <v>23</v>
      </c>
      <c r="V56">
        <v>6</v>
      </c>
      <c r="W56">
        <v>6</v>
      </c>
    </row>
    <row r="59" spans="1:23">
      <c r="L59" t="s">
        <v>183</v>
      </c>
      <c r="M59" t="s">
        <v>188</v>
      </c>
    </row>
    <row r="60" spans="1:23">
      <c r="L60" t="s">
        <v>184</v>
      </c>
      <c r="M60" t="s">
        <v>189</v>
      </c>
    </row>
    <row r="61" spans="1:23">
      <c r="L61" t="s">
        <v>185</v>
      </c>
      <c r="M61" t="s">
        <v>190</v>
      </c>
    </row>
    <row r="62" spans="1:23">
      <c r="L62" t="s">
        <v>186</v>
      </c>
    </row>
    <row r="63" spans="1:23">
      <c r="L63" t="s">
        <v>187</v>
      </c>
    </row>
    <row r="67" spans="1:25">
      <c r="A67" t="s">
        <v>68</v>
      </c>
      <c r="B67">
        <v>1</v>
      </c>
      <c r="C67">
        <v>1</v>
      </c>
      <c r="D67">
        <v>1548</v>
      </c>
      <c r="E67" t="s">
        <v>69</v>
      </c>
      <c r="F67">
        <v>2</v>
      </c>
      <c r="G67">
        <v>1</v>
      </c>
      <c r="H67" t="s">
        <v>70</v>
      </c>
      <c r="I67">
        <v>5</v>
      </c>
      <c r="J67" t="s">
        <v>71</v>
      </c>
      <c r="K67" t="s">
        <v>57</v>
      </c>
      <c r="L67">
        <v>5</v>
      </c>
      <c r="M67">
        <v>1</v>
      </c>
      <c r="O67">
        <v>1</v>
      </c>
      <c r="P67">
        <v>0.67</v>
      </c>
      <c r="Q67" t="s">
        <v>73</v>
      </c>
      <c r="R67">
        <v>1</v>
      </c>
      <c r="S67">
        <f xml:space="preserve"> P67</f>
        <v>0.67</v>
      </c>
      <c r="T67">
        <v>0</v>
      </c>
      <c r="U67">
        <v>35</v>
      </c>
      <c r="V67">
        <v>5</v>
      </c>
      <c r="W67">
        <v>5</v>
      </c>
      <c r="X67" t="s">
        <v>74</v>
      </c>
    </row>
    <row r="68" spans="1:25">
      <c r="A68" t="s">
        <v>75</v>
      </c>
      <c r="B68">
        <v>2</v>
      </c>
      <c r="C68">
        <v>2</v>
      </c>
      <c r="D68">
        <v>69</v>
      </c>
      <c r="E68" t="s">
        <v>52</v>
      </c>
      <c r="F68">
        <v>1</v>
      </c>
      <c r="G68">
        <v>1</v>
      </c>
      <c r="H68" t="s">
        <v>70</v>
      </c>
      <c r="I68">
        <v>4</v>
      </c>
      <c r="J68" t="s">
        <v>77</v>
      </c>
      <c r="K68" t="s">
        <v>57</v>
      </c>
      <c r="L68">
        <v>3</v>
      </c>
      <c r="M68">
        <v>4</v>
      </c>
      <c r="O68">
        <v>1</v>
      </c>
      <c r="P68">
        <v>0.73</v>
      </c>
      <c r="Q68" t="s">
        <v>42</v>
      </c>
      <c r="R68">
        <v>2</v>
      </c>
      <c r="S68">
        <f xml:space="preserve"> P68</f>
        <v>0.73</v>
      </c>
      <c r="T68">
        <v>0</v>
      </c>
      <c r="U68">
        <v>70</v>
      </c>
      <c r="V68">
        <v>5</v>
      </c>
      <c r="W68">
        <v>5</v>
      </c>
      <c r="X68" t="s">
        <v>79</v>
      </c>
      <c r="Y68" t="s">
        <v>181</v>
      </c>
    </row>
    <row r="69" spans="1:25">
      <c r="A69" t="s">
        <v>75</v>
      </c>
      <c r="B69">
        <v>2</v>
      </c>
      <c r="C69">
        <v>3</v>
      </c>
      <c r="D69">
        <v>48</v>
      </c>
      <c r="E69" t="s">
        <v>52</v>
      </c>
      <c r="F69">
        <v>1</v>
      </c>
      <c r="G69">
        <v>1</v>
      </c>
      <c r="H69" t="s">
        <v>70</v>
      </c>
      <c r="I69">
        <v>7</v>
      </c>
      <c r="J69" t="s">
        <v>78</v>
      </c>
      <c r="K69" t="s">
        <v>57</v>
      </c>
      <c r="L69">
        <v>3</v>
      </c>
      <c r="M69">
        <v>4</v>
      </c>
      <c r="O69">
        <v>1</v>
      </c>
      <c r="P69">
        <v>0.81</v>
      </c>
      <c r="Q69" t="s">
        <v>42</v>
      </c>
      <c r="R69">
        <v>2</v>
      </c>
      <c r="S69">
        <f xml:space="preserve"> P69</f>
        <v>0.81</v>
      </c>
      <c r="T69">
        <v>0</v>
      </c>
      <c r="U69">
        <v>70</v>
      </c>
      <c r="V69">
        <v>5</v>
      </c>
      <c r="W69">
        <v>5</v>
      </c>
      <c r="X69" t="s">
        <v>79</v>
      </c>
      <c r="Y69" t="s">
        <v>181</v>
      </c>
    </row>
    <row r="70" spans="1:25">
      <c r="A70" t="s">
        <v>91</v>
      </c>
      <c r="B70">
        <v>1</v>
      </c>
      <c r="C70">
        <v>1</v>
      </c>
      <c r="D70">
        <v>63</v>
      </c>
      <c r="E70" t="s">
        <v>52</v>
      </c>
      <c r="F70">
        <v>1</v>
      </c>
      <c r="G70">
        <v>1</v>
      </c>
      <c r="H70" t="s">
        <v>70</v>
      </c>
      <c r="I70">
        <v>4</v>
      </c>
      <c r="J70" t="s">
        <v>88</v>
      </c>
      <c r="K70" t="s">
        <v>89</v>
      </c>
      <c r="L70">
        <v>3</v>
      </c>
      <c r="M70">
        <v>4</v>
      </c>
      <c r="O70">
        <v>1</v>
      </c>
      <c r="P70">
        <v>0.83</v>
      </c>
      <c r="Q70" t="s">
        <v>28</v>
      </c>
      <c r="R70">
        <v>2</v>
      </c>
      <c r="S70">
        <f xml:space="preserve"> P70</f>
        <v>0.83</v>
      </c>
      <c r="T70">
        <v>0</v>
      </c>
      <c r="U70">
        <v>75</v>
      </c>
      <c r="V70">
        <v>6</v>
      </c>
      <c r="W70">
        <v>6</v>
      </c>
    </row>
    <row r="71" spans="1:25">
      <c r="A71" t="s">
        <v>106</v>
      </c>
      <c r="B71">
        <v>1</v>
      </c>
      <c r="C71">
        <v>1</v>
      </c>
      <c r="D71">
        <v>56</v>
      </c>
      <c r="E71" t="s">
        <v>52</v>
      </c>
      <c r="F71">
        <v>1</v>
      </c>
      <c r="G71">
        <v>2</v>
      </c>
      <c r="H71" t="s">
        <v>70</v>
      </c>
      <c r="I71">
        <v>4</v>
      </c>
      <c r="J71" t="s">
        <v>107</v>
      </c>
      <c r="K71" t="s">
        <v>57</v>
      </c>
      <c r="L71">
        <v>3</v>
      </c>
      <c r="M71">
        <v>1</v>
      </c>
      <c r="O71">
        <v>1</v>
      </c>
      <c r="P71">
        <v>0.64999999999999991</v>
      </c>
      <c r="Q71" t="s">
        <v>110</v>
      </c>
      <c r="R71">
        <v>1</v>
      </c>
      <c r="S71">
        <v>0.64999999999999991</v>
      </c>
      <c r="T71">
        <v>24</v>
      </c>
      <c r="U71">
        <v>72</v>
      </c>
      <c r="V71">
        <v>7</v>
      </c>
      <c r="W71">
        <v>21</v>
      </c>
    </row>
    <row r="72" spans="1:25">
      <c r="A72" t="s">
        <v>106</v>
      </c>
      <c r="B72">
        <v>2</v>
      </c>
      <c r="C72">
        <v>2</v>
      </c>
      <c r="D72">
        <v>66</v>
      </c>
      <c r="E72" t="s">
        <v>52</v>
      </c>
      <c r="F72">
        <v>1</v>
      </c>
      <c r="G72">
        <v>1</v>
      </c>
      <c r="H72" t="s">
        <v>70</v>
      </c>
      <c r="I72">
        <v>6</v>
      </c>
      <c r="J72" t="s">
        <v>111</v>
      </c>
      <c r="K72" t="s">
        <v>57</v>
      </c>
      <c r="L72">
        <v>4</v>
      </c>
      <c r="M72">
        <v>1</v>
      </c>
      <c r="O72">
        <v>1</v>
      </c>
      <c r="P72">
        <v>0.73</v>
      </c>
      <c r="Q72" t="s">
        <v>110</v>
      </c>
      <c r="R72">
        <v>1</v>
      </c>
      <c r="S72">
        <f xml:space="preserve"> P72</f>
        <v>0.73</v>
      </c>
      <c r="T72">
        <v>24</v>
      </c>
      <c r="U72">
        <v>72</v>
      </c>
      <c r="V72">
        <v>7</v>
      </c>
      <c r="W72">
        <v>21</v>
      </c>
    </row>
    <row r="73" spans="1:25">
      <c r="A73" t="s">
        <v>106</v>
      </c>
      <c r="B73">
        <v>3</v>
      </c>
      <c r="C73">
        <v>3</v>
      </c>
      <c r="D73">
        <v>118</v>
      </c>
      <c r="E73" t="s">
        <v>52</v>
      </c>
      <c r="F73">
        <v>1</v>
      </c>
      <c r="G73">
        <v>2</v>
      </c>
      <c r="H73" t="s">
        <v>70</v>
      </c>
      <c r="I73">
        <v>1</v>
      </c>
      <c r="K73" t="s">
        <v>57</v>
      </c>
      <c r="L73">
        <v>3</v>
      </c>
      <c r="M73">
        <v>1</v>
      </c>
      <c r="O73">
        <v>1</v>
      </c>
      <c r="P73">
        <v>0.625</v>
      </c>
      <c r="Q73" t="s">
        <v>110</v>
      </c>
      <c r="R73">
        <v>1</v>
      </c>
      <c r="S73">
        <v>0.625</v>
      </c>
      <c r="T73">
        <v>24</v>
      </c>
      <c r="U73">
        <v>72</v>
      </c>
      <c r="V73">
        <v>7</v>
      </c>
      <c r="W73">
        <v>21</v>
      </c>
    </row>
    <row r="74" spans="1:25">
      <c r="A74" t="s">
        <v>106</v>
      </c>
      <c r="B74">
        <v>4</v>
      </c>
      <c r="C74">
        <v>4</v>
      </c>
      <c r="D74">
        <v>84</v>
      </c>
      <c r="E74" t="s">
        <v>52</v>
      </c>
      <c r="F74">
        <v>1</v>
      </c>
      <c r="G74">
        <v>1</v>
      </c>
      <c r="H74" t="s">
        <v>70</v>
      </c>
      <c r="I74">
        <v>3</v>
      </c>
      <c r="J74" t="s">
        <v>114</v>
      </c>
      <c r="K74" t="s">
        <v>57</v>
      </c>
      <c r="L74">
        <v>2</v>
      </c>
      <c r="M74">
        <v>1</v>
      </c>
      <c r="O74">
        <v>1</v>
      </c>
      <c r="P74">
        <v>0.85</v>
      </c>
      <c r="Q74" t="s">
        <v>110</v>
      </c>
      <c r="R74">
        <v>1</v>
      </c>
      <c r="S74">
        <f xml:space="preserve"> P74</f>
        <v>0.85</v>
      </c>
      <c r="T74">
        <v>24</v>
      </c>
      <c r="U74">
        <v>72</v>
      </c>
      <c r="V74">
        <v>7</v>
      </c>
      <c r="W74">
        <v>21</v>
      </c>
    </row>
    <row r="75" spans="1:25">
      <c r="A75" t="s">
        <v>125</v>
      </c>
      <c r="B75">
        <v>2</v>
      </c>
      <c r="C75">
        <v>2</v>
      </c>
      <c r="D75">
        <v>112</v>
      </c>
      <c r="E75" t="s">
        <v>52</v>
      </c>
      <c r="F75">
        <v>1</v>
      </c>
      <c r="G75">
        <v>2</v>
      </c>
      <c r="H75" t="s">
        <v>70</v>
      </c>
      <c r="I75">
        <v>4</v>
      </c>
      <c r="K75" t="s">
        <v>57</v>
      </c>
      <c r="L75">
        <v>3</v>
      </c>
      <c r="M75">
        <v>1</v>
      </c>
      <c r="O75">
        <v>1</v>
      </c>
      <c r="P75">
        <v>0.76</v>
      </c>
      <c r="Q75" t="s">
        <v>23</v>
      </c>
      <c r="R75">
        <v>6</v>
      </c>
      <c r="S75" t="s">
        <v>23</v>
      </c>
      <c r="T75">
        <v>0</v>
      </c>
      <c r="U75">
        <v>49</v>
      </c>
      <c r="V75">
        <v>10</v>
      </c>
      <c r="W75">
        <v>21</v>
      </c>
    </row>
    <row r="76" spans="1:25">
      <c r="A76" t="s">
        <v>164</v>
      </c>
      <c r="B76">
        <v>1</v>
      </c>
      <c r="C76">
        <v>1</v>
      </c>
      <c r="D76">
        <v>100</v>
      </c>
      <c r="E76" t="s">
        <v>51</v>
      </c>
      <c r="F76">
        <v>2</v>
      </c>
      <c r="G76">
        <v>4</v>
      </c>
      <c r="H76" t="s">
        <v>70</v>
      </c>
      <c r="I76">
        <v>7</v>
      </c>
      <c r="J76" t="s">
        <v>165</v>
      </c>
      <c r="K76" t="s">
        <v>97</v>
      </c>
      <c r="L76">
        <v>2</v>
      </c>
      <c r="O76">
        <v>2</v>
      </c>
      <c r="P76">
        <v>0.48</v>
      </c>
      <c r="Q76" t="s">
        <v>23</v>
      </c>
      <c r="R76">
        <v>6</v>
      </c>
      <c r="S76" t="s">
        <v>23</v>
      </c>
      <c r="T76">
        <v>0</v>
      </c>
      <c r="U76">
        <v>48</v>
      </c>
      <c r="V76">
        <v>6</v>
      </c>
      <c r="W76">
        <v>6</v>
      </c>
    </row>
    <row r="82" spans="1:24">
      <c r="A82" t="s">
        <v>158</v>
      </c>
      <c r="B82">
        <v>1</v>
      </c>
      <c r="C82">
        <v>1</v>
      </c>
      <c r="D82">
        <v>34</v>
      </c>
      <c r="E82" t="s">
        <v>52</v>
      </c>
      <c r="F82">
        <v>1</v>
      </c>
      <c r="G82">
        <v>2</v>
      </c>
      <c r="H82" t="s">
        <v>162</v>
      </c>
      <c r="I82">
        <v>8</v>
      </c>
      <c r="J82" t="s">
        <v>159</v>
      </c>
      <c r="K82" t="s">
        <v>161</v>
      </c>
      <c r="L82">
        <v>3</v>
      </c>
      <c r="M82">
        <v>1</v>
      </c>
      <c r="N82">
        <v>2</v>
      </c>
      <c r="O82">
        <v>1</v>
      </c>
      <c r="P82">
        <v>0.46</v>
      </c>
      <c r="Q82" t="s">
        <v>72</v>
      </c>
      <c r="R82">
        <v>1</v>
      </c>
      <c r="S82" t="s">
        <v>23</v>
      </c>
      <c r="T82">
        <v>16</v>
      </c>
      <c r="U82">
        <v>60</v>
      </c>
      <c r="V82">
        <v>20</v>
      </c>
      <c r="W82">
        <v>20</v>
      </c>
      <c r="X82" t="s">
        <v>163</v>
      </c>
    </row>
    <row r="83" spans="1:24">
      <c r="H83" t="s">
        <v>162</v>
      </c>
      <c r="I83">
        <v>8</v>
      </c>
      <c r="J83" t="s">
        <v>160</v>
      </c>
      <c r="K83" t="s">
        <v>161</v>
      </c>
      <c r="L83">
        <v>3</v>
      </c>
      <c r="M83">
        <v>1</v>
      </c>
      <c r="N83">
        <v>2</v>
      </c>
      <c r="O83">
        <v>1</v>
      </c>
      <c r="P83">
        <v>0.49</v>
      </c>
      <c r="Q83" t="s">
        <v>72</v>
      </c>
      <c r="R83">
        <v>1</v>
      </c>
      <c r="S83" t="s">
        <v>23</v>
      </c>
      <c r="T83">
        <v>16</v>
      </c>
      <c r="U83">
        <v>60</v>
      </c>
      <c r="V83">
        <v>20</v>
      </c>
      <c r="W83">
        <v>20</v>
      </c>
    </row>
    <row r="84" spans="1:24">
      <c r="A84" t="s">
        <v>242</v>
      </c>
      <c r="B84">
        <v>1</v>
      </c>
      <c r="C84">
        <v>1</v>
      </c>
      <c r="D84">
        <v>103</v>
      </c>
      <c r="E84" t="s">
        <v>52</v>
      </c>
      <c r="F84">
        <v>1</v>
      </c>
      <c r="G84">
        <v>1</v>
      </c>
      <c r="H84" t="s">
        <v>18</v>
      </c>
      <c r="I84">
        <v>1</v>
      </c>
      <c r="J84" t="s">
        <v>30</v>
      </c>
      <c r="K84" t="s">
        <v>57</v>
      </c>
      <c r="L84">
        <v>1</v>
      </c>
      <c r="M84">
        <v>1</v>
      </c>
      <c r="N84">
        <v>2</v>
      </c>
      <c r="O84">
        <v>1</v>
      </c>
      <c r="P84">
        <v>0.63</v>
      </c>
      <c r="Q84" t="s">
        <v>176</v>
      </c>
      <c r="R84">
        <v>5</v>
      </c>
      <c r="S84" t="s">
        <v>23</v>
      </c>
      <c r="T84">
        <v>0</v>
      </c>
      <c r="U84">
        <v>40</v>
      </c>
      <c r="V84" t="s">
        <v>23</v>
      </c>
      <c r="W84" t="s">
        <v>23</v>
      </c>
    </row>
    <row r="86" spans="1:24">
      <c r="G86">
        <f xml:space="preserve"> 109/64</f>
        <v>1.703125</v>
      </c>
    </row>
    <row r="87" spans="1:24">
      <c r="G87">
        <f xml:space="preserve"> (0.56 ^2) +(0.84 ^2)</f>
        <v>1.0191999999999999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tabSelected="1" topLeftCell="A46" workbookViewId="0">
      <selection activeCell="A56" sqref="A56"/>
    </sheetView>
  </sheetViews>
  <sheetFormatPr defaultRowHeight="15"/>
  <cols>
    <col min="1" max="1" width="49" customWidth="1"/>
    <col min="2" max="7" width="9.140625" customWidth="1"/>
    <col min="8" max="8" width="11.7109375" customWidth="1"/>
    <col min="9" max="9" width="9.140625" customWidth="1"/>
    <col min="10" max="10" width="25.28515625" customWidth="1"/>
    <col min="11" max="11" width="21.28515625" customWidth="1"/>
    <col min="12" max="15" width="8.7109375" customWidth="1"/>
    <col min="16" max="16" width="9.140625" customWidth="1"/>
    <col min="17" max="17" width="48" bestFit="1" customWidth="1"/>
  </cols>
  <sheetData>
    <row r="1" spans="1:23">
      <c r="A1" t="s">
        <v>0</v>
      </c>
      <c r="Q1" t="s">
        <v>22</v>
      </c>
    </row>
    <row r="2" spans="1:23">
      <c r="A2" t="s">
        <v>1</v>
      </c>
    </row>
    <row r="4" spans="1:23">
      <c r="A4" t="s">
        <v>2</v>
      </c>
      <c r="B4" t="s">
        <v>3</v>
      </c>
      <c r="C4" t="s">
        <v>6</v>
      </c>
      <c r="D4" t="s">
        <v>4</v>
      </c>
      <c r="F4" t="s">
        <v>191</v>
      </c>
      <c r="G4" t="s">
        <v>5</v>
      </c>
      <c r="H4" t="s">
        <v>10</v>
      </c>
      <c r="I4" t="s">
        <v>13</v>
      </c>
      <c r="J4" t="s">
        <v>11</v>
      </c>
      <c r="K4" t="s">
        <v>12</v>
      </c>
      <c r="L4" t="s">
        <v>177</v>
      </c>
      <c r="M4" t="s">
        <v>178</v>
      </c>
      <c r="N4" t="s">
        <v>179</v>
      </c>
      <c r="O4" t="s">
        <v>180</v>
      </c>
      <c r="P4" t="s">
        <v>7</v>
      </c>
      <c r="Q4" t="s">
        <v>8</v>
      </c>
      <c r="R4" t="s">
        <v>9</v>
      </c>
      <c r="S4" t="s">
        <v>24</v>
      </c>
      <c r="T4" t="s">
        <v>14</v>
      </c>
      <c r="U4" t="s">
        <v>15</v>
      </c>
      <c r="V4" t="s">
        <v>16</v>
      </c>
    </row>
    <row r="5" spans="1:23">
      <c r="A5" t="s">
        <v>17</v>
      </c>
      <c r="B5">
        <v>1</v>
      </c>
      <c r="C5">
        <v>1</v>
      </c>
      <c r="D5">
        <v>212</v>
      </c>
      <c r="E5" t="s">
        <v>51</v>
      </c>
      <c r="F5">
        <v>2</v>
      </c>
      <c r="G5">
        <v>2</v>
      </c>
      <c r="H5" t="s">
        <v>18</v>
      </c>
      <c r="I5">
        <v>7</v>
      </c>
      <c r="J5" t="s">
        <v>19</v>
      </c>
      <c r="K5" t="s">
        <v>21</v>
      </c>
      <c r="L5">
        <v>3</v>
      </c>
      <c r="M5">
        <v>3</v>
      </c>
      <c r="N5">
        <v>2</v>
      </c>
      <c r="O5">
        <v>2</v>
      </c>
      <c r="P5" s="12">
        <v>0.57999999999999996</v>
      </c>
      <c r="Q5" t="s">
        <v>243</v>
      </c>
      <c r="R5" s="12">
        <v>0.57999999999999996</v>
      </c>
      <c r="S5">
        <v>999</v>
      </c>
      <c r="T5">
        <v>999</v>
      </c>
      <c r="U5">
        <v>999</v>
      </c>
      <c r="V5">
        <v>999</v>
      </c>
    </row>
    <row r="6" spans="1:23">
      <c r="A6" t="s">
        <v>25</v>
      </c>
      <c r="B6">
        <v>1</v>
      </c>
      <c r="C6">
        <v>1</v>
      </c>
      <c r="D6">
        <v>139</v>
      </c>
      <c r="E6" t="s">
        <v>49</v>
      </c>
      <c r="F6">
        <v>1</v>
      </c>
      <c r="G6">
        <v>2</v>
      </c>
      <c r="H6" t="s">
        <v>18</v>
      </c>
      <c r="I6">
        <v>6</v>
      </c>
      <c r="J6" t="s">
        <v>26</v>
      </c>
      <c r="K6" t="s">
        <v>27</v>
      </c>
      <c r="L6">
        <v>4</v>
      </c>
      <c r="M6">
        <v>3</v>
      </c>
      <c r="N6">
        <v>1</v>
      </c>
      <c r="O6">
        <v>1</v>
      </c>
      <c r="P6" s="12">
        <v>0.85499999999999998</v>
      </c>
      <c r="Q6" t="s">
        <v>28</v>
      </c>
      <c r="R6" s="12">
        <v>0.85499999999999998</v>
      </c>
      <c r="S6">
        <v>0</v>
      </c>
      <c r="T6">
        <v>80</v>
      </c>
      <c r="U6">
        <v>5</v>
      </c>
      <c r="V6">
        <v>5</v>
      </c>
    </row>
    <row r="7" spans="1:23">
      <c r="A7" t="s">
        <v>29</v>
      </c>
      <c r="B7">
        <v>1</v>
      </c>
      <c r="C7">
        <v>1</v>
      </c>
      <c r="D7">
        <v>316</v>
      </c>
      <c r="E7" t="s">
        <v>50</v>
      </c>
      <c r="F7">
        <v>1</v>
      </c>
      <c r="G7">
        <v>1</v>
      </c>
      <c r="H7" t="s">
        <v>18</v>
      </c>
      <c r="I7">
        <v>1</v>
      </c>
      <c r="J7" t="s">
        <v>30</v>
      </c>
      <c r="K7" t="s">
        <v>57</v>
      </c>
      <c r="L7">
        <v>3</v>
      </c>
      <c r="M7">
        <v>1</v>
      </c>
      <c r="N7">
        <v>2</v>
      </c>
      <c r="O7">
        <v>2</v>
      </c>
      <c r="P7">
        <v>0.82</v>
      </c>
      <c r="Q7" t="s">
        <v>46</v>
      </c>
      <c r="R7">
        <f xml:space="preserve"> P7</f>
        <v>0.82</v>
      </c>
      <c r="S7">
        <v>20</v>
      </c>
      <c r="T7">
        <v>40</v>
      </c>
      <c r="U7">
        <v>999</v>
      </c>
      <c r="V7">
        <v>999</v>
      </c>
    </row>
    <row r="8" spans="1:23">
      <c r="A8" t="s">
        <v>34</v>
      </c>
      <c r="B8">
        <v>1</v>
      </c>
      <c r="C8">
        <v>3</v>
      </c>
      <c r="D8">
        <v>21</v>
      </c>
      <c r="E8" t="s">
        <v>37</v>
      </c>
      <c r="F8">
        <v>2</v>
      </c>
      <c r="G8">
        <v>1</v>
      </c>
      <c r="H8" t="s">
        <v>18</v>
      </c>
      <c r="I8">
        <v>9</v>
      </c>
      <c r="J8" t="s">
        <v>41</v>
      </c>
      <c r="K8" t="s">
        <v>57</v>
      </c>
      <c r="L8">
        <v>2</v>
      </c>
      <c r="M8">
        <v>1</v>
      </c>
      <c r="N8">
        <v>2</v>
      </c>
      <c r="O8">
        <v>1</v>
      </c>
      <c r="P8">
        <v>0.83500000000000008</v>
      </c>
      <c r="Q8" t="s">
        <v>42</v>
      </c>
      <c r="R8">
        <v>0.83500000000000008</v>
      </c>
      <c r="S8">
        <v>40</v>
      </c>
      <c r="T8">
        <v>120</v>
      </c>
      <c r="U8">
        <v>999</v>
      </c>
      <c r="V8">
        <v>999</v>
      </c>
    </row>
    <row r="9" spans="1:23" s="20" customFormat="1">
      <c r="A9" s="20" t="s">
        <v>34</v>
      </c>
      <c r="B9" s="20">
        <v>1</v>
      </c>
      <c r="C9" s="20">
        <v>3</v>
      </c>
      <c r="D9" s="20">
        <v>46</v>
      </c>
      <c r="E9" s="20" t="s">
        <v>38</v>
      </c>
      <c r="F9" s="20">
        <v>2</v>
      </c>
      <c r="G9" s="20">
        <v>1</v>
      </c>
      <c r="H9" s="20" t="s">
        <v>18</v>
      </c>
      <c r="I9" s="20">
        <v>9</v>
      </c>
      <c r="J9" s="20" t="s">
        <v>41</v>
      </c>
      <c r="K9" s="20" t="s">
        <v>57</v>
      </c>
      <c r="L9" s="20">
        <v>2</v>
      </c>
      <c r="M9" s="20">
        <v>1</v>
      </c>
      <c r="N9" s="20">
        <v>2</v>
      </c>
      <c r="O9" s="20">
        <v>1</v>
      </c>
      <c r="P9" s="20">
        <v>0.84</v>
      </c>
      <c r="Q9" s="20" t="s">
        <v>42</v>
      </c>
      <c r="R9" s="20">
        <f t="shared" ref="R9:R11" si="0" xml:space="preserve"> P9</f>
        <v>0.84</v>
      </c>
      <c r="S9" s="20">
        <v>40</v>
      </c>
      <c r="T9" s="20">
        <v>120</v>
      </c>
      <c r="U9" s="20">
        <v>999</v>
      </c>
      <c r="V9" s="20">
        <v>999</v>
      </c>
    </row>
    <row r="10" spans="1:23" s="20" customFormat="1">
      <c r="A10" s="20" t="s">
        <v>34</v>
      </c>
      <c r="B10" s="20">
        <v>1</v>
      </c>
      <c r="C10" s="20">
        <v>3</v>
      </c>
      <c r="D10" s="20">
        <v>50</v>
      </c>
      <c r="E10" s="20" t="s">
        <v>39</v>
      </c>
      <c r="F10" s="20">
        <v>1</v>
      </c>
      <c r="G10" s="20">
        <v>1</v>
      </c>
      <c r="H10" s="20" t="s">
        <v>18</v>
      </c>
      <c r="I10" s="20">
        <v>9</v>
      </c>
      <c r="J10" s="20" t="s">
        <v>41</v>
      </c>
      <c r="K10" s="20" t="s">
        <v>57</v>
      </c>
      <c r="L10" s="20">
        <v>2</v>
      </c>
      <c r="M10" s="20">
        <v>1</v>
      </c>
      <c r="N10" s="20">
        <v>2</v>
      </c>
      <c r="O10" s="20">
        <v>1</v>
      </c>
      <c r="P10" s="20">
        <v>0.8</v>
      </c>
      <c r="Q10" s="20" t="s">
        <v>42</v>
      </c>
      <c r="R10" s="20">
        <f t="shared" si="0"/>
        <v>0.8</v>
      </c>
      <c r="S10" s="20">
        <v>40</v>
      </c>
      <c r="T10" s="20">
        <v>120</v>
      </c>
      <c r="U10" s="20">
        <v>999</v>
      </c>
      <c r="V10" s="20">
        <v>999</v>
      </c>
    </row>
    <row r="11" spans="1:23" s="20" customFormat="1">
      <c r="A11" s="20" t="s">
        <v>34</v>
      </c>
      <c r="B11" s="20">
        <v>1</v>
      </c>
      <c r="C11" s="20">
        <v>3</v>
      </c>
      <c r="D11" s="20">
        <v>19</v>
      </c>
      <c r="E11" s="20" t="s">
        <v>40</v>
      </c>
      <c r="F11" s="20">
        <v>2</v>
      </c>
      <c r="G11" s="20">
        <v>1</v>
      </c>
      <c r="H11" s="20" t="s">
        <v>18</v>
      </c>
      <c r="I11" s="20">
        <v>9</v>
      </c>
      <c r="J11" s="20" t="s">
        <v>41</v>
      </c>
      <c r="K11" s="20" t="s">
        <v>57</v>
      </c>
      <c r="L11" s="20">
        <v>2</v>
      </c>
      <c r="M11" s="20">
        <v>1</v>
      </c>
      <c r="N11" s="20">
        <v>2</v>
      </c>
      <c r="O11" s="20">
        <v>1</v>
      </c>
      <c r="P11" s="20">
        <v>0.89</v>
      </c>
      <c r="Q11" s="20" t="s">
        <v>42</v>
      </c>
      <c r="R11" s="20">
        <f t="shared" si="0"/>
        <v>0.89</v>
      </c>
      <c r="S11" s="20">
        <v>40</v>
      </c>
      <c r="T11" s="20">
        <v>120</v>
      </c>
      <c r="U11" s="20">
        <v>999</v>
      </c>
      <c r="V11" s="20">
        <v>999</v>
      </c>
    </row>
    <row r="12" spans="1:23">
      <c r="A12" t="s">
        <v>48</v>
      </c>
      <c r="B12">
        <v>1</v>
      </c>
      <c r="C12">
        <v>1</v>
      </c>
      <c r="D12">
        <v>84</v>
      </c>
      <c r="E12" t="s">
        <v>52</v>
      </c>
      <c r="F12">
        <v>1</v>
      </c>
      <c r="G12">
        <v>1</v>
      </c>
      <c r="H12" t="s">
        <v>18</v>
      </c>
      <c r="I12">
        <v>6</v>
      </c>
      <c r="J12" t="s">
        <v>26</v>
      </c>
      <c r="K12" t="s">
        <v>57</v>
      </c>
      <c r="L12">
        <v>5</v>
      </c>
      <c r="M12">
        <v>1</v>
      </c>
      <c r="N12">
        <v>1</v>
      </c>
      <c r="O12">
        <v>1</v>
      </c>
      <c r="P12">
        <v>0.88</v>
      </c>
      <c r="Q12" t="s">
        <v>53</v>
      </c>
      <c r="R12">
        <f xml:space="preserve"> P12</f>
        <v>0.88</v>
      </c>
      <c r="S12">
        <v>0</v>
      </c>
      <c r="T12">
        <v>40</v>
      </c>
      <c r="U12">
        <v>999</v>
      </c>
      <c r="V12">
        <v>999</v>
      </c>
    </row>
    <row r="13" spans="1:23">
      <c r="A13" t="s">
        <v>54</v>
      </c>
      <c r="B13">
        <v>1</v>
      </c>
      <c r="C13">
        <v>1</v>
      </c>
      <c r="D13">
        <v>88</v>
      </c>
      <c r="E13" t="s">
        <v>52</v>
      </c>
      <c r="F13">
        <v>1</v>
      </c>
      <c r="G13">
        <v>1</v>
      </c>
      <c r="H13" t="s">
        <v>18</v>
      </c>
      <c r="I13">
        <v>6</v>
      </c>
      <c r="J13" t="s">
        <v>26</v>
      </c>
      <c r="K13" t="s">
        <v>55</v>
      </c>
      <c r="L13">
        <v>4</v>
      </c>
      <c r="M13">
        <v>3</v>
      </c>
      <c r="N13">
        <v>1</v>
      </c>
      <c r="O13">
        <v>1</v>
      </c>
      <c r="P13">
        <v>0.82</v>
      </c>
      <c r="Q13" t="s">
        <v>28</v>
      </c>
      <c r="R13">
        <f xml:space="preserve"> P13</f>
        <v>0.82</v>
      </c>
      <c r="S13">
        <v>32</v>
      </c>
      <c r="T13">
        <v>128</v>
      </c>
      <c r="U13">
        <v>999</v>
      </c>
      <c r="V13">
        <v>999</v>
      </c>
    </row>
    <row r="14" spans="1:23">
      <c r="A14" t="s">
        <v>59</v>
      </c>
      <c r="B14">
        <v>1</v>
      </c>
      <c r="C14">
        <v>1</v>
      </c>
      <c r="D14">
        <v>41</v>
      </c>
      <c r="E14" t="s">
        <v>52</v>
      </c>
      <c r="F14">
        <v>1</v>
      </c>
      <c r="G14">
        <v>2</v>
      </c>
      <c r="H14" t="s">
        <v>18</v>
      </c>
      <c r="I14">
        <v>6</v>
      </c>
      <c r="J14" t="s">
        <v>26</v>
      </c>
      <c r="K14" t="s">
        <v>60</v>
      </c>
      <c r="L14">
        <v>4</v>
      </c>
      <c r="M14">
        <v>3</v>
      </c>
      <c r="N14">
        <v>1</v>
      </c>
      <c r="O14">
        <v>1</v>
      </c>
      <c r="P14">
        <v>0.78500000000000003</v>
      </c>
      <c r="Q14" t="s">
        <v>53</v>
      </c>
      <c r="R14">
        <v>0.78500000000000003</v>
      </c>
      <c r="S14">
        <v>20</v>
      </c>
      <c r="T14">
        <v>60</v>
      </c>
      <c r="U14">
        <v>5</v>
      </c>
      <c r="V14">
        <v>5</v>
      </c>
    </row>
    <row r="15" spans="1:23">
      <c r="A15" t="s">
        <v>59</v>
      </c>
      <c r="B15">
        <v>2</v>
      </c>
      <c r="C15">
        <v>2</v>
      </c>
      <c r="D15">
        <v>20</v>
      </c>
      <c r="E15" t="s">
        <v>52</v>
      </c>
      <c r="F15">
        <v>1</v>
      </c>
      <c r="G15">
        <v>1</v>
      </c>
      <c r="H15" t="s">
        <v>18</v>
      </c>
      <c r="I15">
        <v>6</v>
      </c>
      <c r="J15" t="s">
        <v>26</v>
      </c>
      <c r="K15" t="s">
        <v>60</v>
      </c>
      <c r="L15">
        <v>4</v>
      </c>
      <c r="M15">
        <v>3</v>
      </c>
      <c r="N15">
        <v>1</v>
      </c>
      <c r="O15">
        <v>1</v>
      </c>
      <c r="P15">
        <v>0.71</v>
      </c>
      <c r="Q15" t="s">
        <v>53</v>
      </c>
      <c r="R15">
        <f t="shared" ref="R15:R23" si="1" xml:space="preserve"> P15</f>
        <v>0.71</v>
      </c>
      <c r="S15">
        <v>20</v>
      </c>
      <c r="T15">
        <v>60</v>
      </c>
      <c r="U15">
        <v>5</v>
      </c>
      <c r="V15">
        <v>5</v>
      </c>
      <c r="W15" t="s">
        <v>63</v>
      </c>
    </row>
    <row r="16" spans="1:23">
      <c r="A16" t="s">
        <v>59</v>
      </c>
      <c r="B16">
        <v>2</v>
      </c>
      <c r="C16">
        <v>3</v>
      </c>
      <c r="D16">
        <v>20</v>
      </c>
      <c r="E16" t="s">
        <v>52</v>
      </c>
      <c r="F16">
        <v>1</v>
      </c>
      <c r="G16">
        <v>1</v>
      </c>
      <c r="H16" t="s">
        <v>18</v>
      </c>
      <c r="I16">
        <v>6</v>
      </c>
      <c r="J16" t="s">
        <v>26</v>
      </c>
      <c r="K16" t="s">
        <v>60</v>
      </c>
      <c r="L16">
        <v>4</v>
      </c>
      <c r="M16">
        <v>3</v>
      </c>
      <c r="N16">
        <v>1</v>
      </c>
      <c r="O16">
        <v>1</v>
      </c>
      <c r="P16">
        <v>0.8</v>
      </c>
      <c r="Q16" t="s">
        <v>53</v>
      </c>
      <c r="R16">
        <f t="shared" si="1"/>
        <v>0.8</v>
      </c>
      <c r="S16">
        <v>20</v>
      </c>
      <c r="T16">
        <v>60</v>
      </c>
      <c r="U16">
        <v>5</v>
      </c>
      <c r="V16">
        <v>5</v>
      </c>
      <c r="W16" t="s">
        <v>64</v>
      </c>
    </row>
    <row r="17" spans="1:24">
      <c r="A17" t="s">
        <v>65</v>
      </c>
      <c r="B17">
        <v>1</v>
      </c>
      <c r="C17">
        <v>1</v>
      </c>
      <c r="D17">
        <v>48</v>
      </c>
      <c r="E17" t="s">
        <v>52</v>
      </c>
      <c r="F17">
        <v>1</v>
      </c>
      <c r="G17">
        <v>1</v>
      </c>
      <c r="H17" t="s">
        <v>18</v>
      </c>
      <c r="I17">
        <v>8</v>
      </c>
      <c r="J17" t="s">
        <v>66</v>
      </c>
      <c r="K17" t="s">
        <v>57</v>
      </c>
      <c r="L17">
        <v>3</v>
      </c>
      <c r="M17">
        <v>1</v>
      </c>
      <c r="N17">
        <v>2</v>
      </c>
      <c r="O17">
        <v>1</v>
      </c>
      <c r="P17">
        <v>0.84</v>
      </c>
      <c r="Q17" t="s">
        <v>72</v>
      </c>
      <c r="R17">
        <f t="shared" si="1"/>
        <v>0.84</v>
      </c>
      <c r="S17">
        <v>0</v>
      </c>
      <c r="T17">
        <v>240</v>
      </c>
      <c r="U17">
        <v>20</v>
      </c>
      <c r="V17">
        <v>10</v>
      </c>
    </row>
    <row r="18" spans="1:24">
      <c r="A18" t="s">
        <v>65</v>
      </c>
      <c r="B18">
        <v>2</v>
      </c>
      <c r="C18">
        <v>2</v>
      </c>
      <c r="D18">
        <v>18</v>
      </c>
      <c r="E18" t="s">
        <v>67</v>
      </c>
      <c r="F18">
        <v>2</v>
      </c>
      <c r="G18">
        <v>1</v>
      </c>
      <c r="H18" t="s">
        <v>18</v>
      </c>
      <c r="I18">
        <v>8</v>
      </c>
      <c r="J18" t="s">
        <v>66</v>
      </c>
      <c r="K18" t="s">
        <v>57</v>
      </c>
      <c r="L18">
        <v>3</v>
      </c>
      <c r="M18">
        <v>1</v>
      </c>
      <c r="N18">
        <v>2</v>
      </c>
      <c r="O18">
        <v>1</v>
      </c>
      <c r="P18">
        <v>0.84</v>
      </c>
      <c r="Q18" t="s">
        <v>72</v>
      </c>
      <c r="R18">
        <f t="shared" si="1"/>
        <v>0.84</v>
      </c>
      <c r="S18">
        <v>0</v>
      </c>
      <c r="T18">
        <v>240</v>
      </c>
      <c r="U18">
        <v>20</v>
      </c>
      <c r="V18">
        <v>10</v>
      </c>
    </row>
    <row r="19" spans="1:24">
      <c r="A19" t="s">
        <v>75</v>
      </c>
      <c r="B19">
        <v>1</v>
      </c>
      <c r="C19">
        <v>1</v>
      </c>
      <c r="D19">
        <v>88</v>
      </c>
      <c r="E19" t="s">
        <v>52</v>
      </c>
      <c r="F19">
        <v>1</v>
      </c>
      <c r="G19">
        <v>1</v>
      </c>
      <c r="H19" t="s">
        <v>18</v>
      </c>
      <c r="I19">
        <v>4</v>
      </c>
      <c r="J19" t="s">
        <v>76</v>
      </c>
      <c r="K19" t="s">
        <v>57</v>
      </c>
      <c r="L19">
        <v>3</v>
      </c>
      <c r="M19">
        <v>4</v>
      </c>
      <c r="N19">
        <v>2</v>
      </c>
      <c r="O19">
        <v>1</v>
      </c>
      <c r="P19">
        <v>0.93</v>
      </c>
      <c r="Q19" t="s">
        <v>42</v>
      </c>
      <c r="R19">
        <f t="shared" si="1"/>
        <v>0.93</v>
      </c>
      <c r="S19">
        <v>0</v>
      </c>
      <c r="T19">
        <v>80</v>
      </c>
      <c r="U19">
        <v>5</v>
      </c>
      <c r="V19">
        <v>5</v>
      </c>
      <c r="X19" t="s">
        <v>181</v>
      </c>
    </row>
    <row r="20" spans="1:24">
      <c r="A20" t="s">
        <v>80</v>
      </c>
      <c r="B20">
        <v>1</v>
      </c>
      <c r="C20">
        <v>1</v>
      </c>
      <c r="D20">
        <v>69</v>
      </c>
      <c r="E20" t="s">
        <v>52</v>
      </c>
      <c r="F20">
        <v>1</v>
      </c>
      <c r="G20">
        <v>1</v>
      </c>
      <c r="H20" t="s">
        <v>18</v>
      </c>
      <c r="I20">
        <v>3</v>
      </c>
      <c r="J20" t="s">
        <v>81</v>
      </c>
      <c r="K20" t="s">
        <v>57</v>
      </c>
      <c r="L20">
        <v>3</v>
      </c>
      <c r="M20">
        <v>1</v>
      </c>
      <c r="N20">
        <v>1</v>
      </c>
      <c r="O20">
        <v>1</v>
      </c>
      <c r="P20">
        <v>0.78</v>
      </c>
      <c r="Q20" t="s">
        <v>42</v>
      </c>
      <c r="R20">
        <f t="shared" si="1"/>
        <v>0.78</v>
      </c>
      <c r="S20">
        <v>0</v>
      </c>
      <c r="T20">
        <v>120</v>
      </c>
      <c r="U20">
        <v>10</v>
      </c>
      <c r="V20">
        <v>20</v>
      </c>
    </row>
    <row r="21" spans="1:24">
      <c r="A21" t="s">
        <v>82</v>
      </c>
      <c r="B21">
        <v>1</v>
      </c>
      <c r="C21">
        <v>1</v>
      </c>
      <c r="D21">
        <v>122</v>
      </c>
      <c r="E21" t="s">
        <v>52</v>
      </c>
      <c r="F21">
        <v>1</v>
      </c>
      <c r="G21">
        <v>1</v>
      </c>
      <c r="H21" t="s">
        <v>18</v>
      </c>
      <c r="I21">
        <v>3</v>
      </c>
      <c r="J21" t="s">
        <v>83</v>
      </c>
      <c r="K21" t="s">
        <v>84</v>
      </c>
      <c r="L21">
        <v>1</v>
      </c>
      <c r="M21">
        <v>3</v>
      </c>
      <c r="N21">
        <v>1</v>
      </c>
      <c r="O21">
        <v>1</v>
      </c>
      <c r="P21">
        <v>0.8</v>
      </c>
      <c r="Q21" t="s">
        <v>42</v>
      </c>
      <c r="R21">
        <f t="shared" si="1"/>
        <v>0.8</v>
      </c>
      <c r="S21">
        <v>0</v>
      </c>
      <c r="T21">
        <v>120</v>
      </c>
      <c r="U21">
        <v>10</v>
      </c>
      <c r="V21">
        <v>10</v>
      </c>
    </row>
    <row r="22" spans="1:24">
      <c r="A22" t="s">
        <v>82</v>
      </c>
      <c r="B22">
        <v>2</v>
      </c>
      <c r="C22">
        <v>2</v>
      </c>
      <c r="D22">
        <v>60</v>
      </c>
      <c r="E22" t="s">
        <v>52</v>
      </c>
      <c r="F22">
        <v>1</v>
      </c>
      <c r="G22">
        <v>1</v>
      </c>
      <c r="H22" t="s">
        <v>18</v>
      </c>
      <c r="I22">
        <v>3</v>
      </c>
      <c r="J22" t="s">
        <v>83</v>
      </c>
      <c r="K22" t="s">
        <v>84</v>
      </c>
      <c r="L22">
        <v>1</v>
      </c>
      <c r="M22">
        <v>3</v>
      </c>
      <c r="N22">
        <v>1</v>
      </c>
      <c r="O22">
        <v>1</v>
      </c>
      <c r="P22">
        <v>0.75</v>
      </c>
      <c r="Q22" t="s">
        <v>42</v>
      </c>
      <c r="R22">
        <f t="shared" si="1"/>
        <v>0.75</v>
      </c>
      <c r="S22">
        <v>0</v>
      </c>
      <c r="T22">
        <v>120</v>
      </c>
      <c r="U22">
        <v>10</v>
      </c>
      <c r="V22">
        <v>10</v>
      </c>
    </row>
    <row r="23" spans="1:24">
      <c r="A23" t="s">
        <v>85</v>
      </c>
      <c r="B23">
        <v>1</v>
      </c>
      <c r="C23">
        <v>1</v>
      </c>
      <c r="D23">
        <v>70</v>
      </c>
      <c r="E23" t="s">
        <v>87</v>
      </c>
      <c r="F23">
        <v>2</v>
      </c>
      <c r="G23">
        <v>1</v>
      </c>
      <c r="H23" t="s">
        <v>18</v>
      </c>
      <c r="I23">
        <v>2</v>
      </c>
      <c r="J23" t="s">
        <v>86</v>
      </c>
      <c r="K23" t="s">
        <v>57</v>
      </c>
      <c r="L23">
        <v>3</v>
      </c>
      <c r="M23">
        <v>1</v>
      </c>
      <c r="N23">
        <v>2</v>
      </c>
      <c r="O23">
        <v>1</v>
      </c>
      <c r="P23">
        <v>0.9</v>
      </c>
      <c r="Q23" t="s">
        <v>42</v>
      </c>
      <c r="R23">
        <f t="shared" si="1"/>
        <v>0.9</v>
      </c>
      <c r="S23">
        <v>0</v>
      </c>
      <c r="T23">
        <v>108</v>
      </c>
      <c r="U23">
        <v>9</v>
      </c>
      <c r="V23">
        <v>9</v>
      </c>
    </row>
    <row r="24" spans="1:24">
      <c r="A24" t="s">
        <v>90</v>
      </c>
      <c r="B24">
        <v>1</v>
      </c>
      <c r="C24">
        <v>1</v>
      </c>
      <c r="D24">
        <v>86</v>
      </c>
      <c r="E24" t="s">
        <v>52</v>
      </c>
      <c r="F24">
        <v>1</v>
      </c>
      <c r="G24">
        <v>2</v>
      </c>
      <c r="H24" t="s">
        <v>18</v>
      </c>
      <c r="I24">
        <v>999</v>
      </c>
      <c r="K24" t="s">
        <v>57</v>
      </c>
      <c r="L24">
        <v>3</v>
      </c>
      <c r="M24">
        <v>1</v>
      </c>
      <c r="N24">
        <v>2</v>
      </c>
      <c r="O24">
        <v>1</v>
      </c>
      <c r="P24">
        <v>0.89</v>
      </c>
      <c r="Q24" t="s">
        <v>28</v>
      </c>
      <c r="R24">
        <v>0.89</v>
      </c>
      <c r="S24">
        <v>32</v>
      </c>
      <c r="T24">
        <v>32</v>
      </c>
      <c r="U24">
        <v>8</v>
      </c>
      <c r="V24">
        <v>8</v>
      </c>
    </row>
    <row r="25" spans="1:24">
      <c r="A25" t="s">
        <v>106</v>
      </c>
      <c r="B25">
        <v>1</v>
      </c>
      <c r="C25">
        <v>1</v>
      </c>
      <c r="D25">
        <v>56</v>
      </c>
      <c r="E25" t="s">
        <v>52</v>
      </c>
      <c r="F25">
        <v>1</v>
      </c>
      <c r="G25">
        <v>3</v>
      </c>
      <c r="H25" t="s">
        <v>18</v>
      </c>
      <c r="I25">
        <v>4</v>
      </c>
      <c r="J25" t="s">
        <v>109</v>
      </c>
      <c r="K25" t="s">
        <v>57</v>
      </c>
      <c r="L25">
        <v>3</v>
      </c>
      <c r="M25">
        <v>1</v>
      </c>
      <c r="N25">
        <v>999</v>
      </c>
      <c r="O25">
        <v>1</v>
      </c>
      <c r="P25">
        <v>0.82</v>
      </c>
      <c r="Q25" t="s">
        <v>101</v>
      </c>
      <c r="R25">
        <f t="shared" ref="R25:R28" si="2" xml:space="preserve"> P25</f>
        <v>0.82</v>
      </c>
      <c r="S25">
        <v>30</v>
      </c>
      <c r="T25">
        <v>30</v>
      </c>
      <c r="U25">
        <v>5</v>
      </c>
      <c r="V25">
        <v>5</v>
      </c>
    </row>
    <row r="26" spans="1:24">
      <c r="A26" t="s">
        <v>106</v>
      </c>
      <c r="B26">
        <v>2</v>
      </c>
      <c r="C26">
        <v>2</v>
      </c>
      <c r="D26">
        <v>66</v>
      </c>
      <c r="E26" t="s">
        <v>52</v>
      </c>
      <c r="F26">
        <v>1</v>
      </c>
      <c r="G26">
        <v>2</v>
      </c>
      <c r="H26" t="s">
        <v>18</v>
      </c>
      <c r="I26">
        <v>6</v>
      </c>
      <c r="J26" t="s">
        <v>26</v>
      </c>
      <c r="K26" t="s">
        <v>57</v>
      </c>
      <c r="L26">
        <v>4</v>
      </c>
      <c r="M26">
        <v>1</v>
      </c>
      <c r="N26">
        <v>1</v>
      </c>
      <c r="O26">
        <v>1</v>
      </c>
      <c r="P26">
        <v>0.57999999999999996</v>
      </c>
      <c r="Q26" t="s">
        <v>101</v>
      </c>
      <c r="R26">
        <f t="shared" si="2"/>
        <v>0.57999999999999996</v>
      </c>
      <c r="S26">
        <v>30</v>
      </c>
      <c r="T26">
        <v>30</v>
      </c>
      <c r="U26">
        <v>5</v>
      </c>
      <c r="V26">
        <v>5</v>
      </c>
    </row>
    <row r="27" spans="1:24">
      <c r="A27" t="s">
        <v>106</v>
      </c>
      <c r="B27">
        <v>3</v>
      </c>
      <c r="C27">
        <v>3</v>
      </c>
      <c r="D27">
        <v>118</v>
      </c>
      <c r="E27" t="s">
        <v>52</v>
      </c>
      <c r="F27">
        <v>1</v>
      </c>
      <c r="G27">
        <v>3</v>
      </c>
      <c r="H27" t="s">
        <v>18</v>
      </c>
      <c r="I27">
        <v>1</v>
      </c>
      <c r="J27" t="s">
        <v>30</v>
      </c>
      <c r="K27" t="s">
        <v>57</v>
      </c>
      <c r="L27">
        <v>3</v>
      </c>
      <c r="M27">
        <v>1</v>
      </c>
      <c r="N27">
        <v>2</v>
      </c>
      <c r="O27">
        <v>1</v>
      </c>
      <c r="P27">
        <v>0.75</v>
      </c>
      <c r="Q27" t="s">
        <v>101</v>
      </c>
      <c r="R27">
        <f t="shared" si="2"/>
        <v>0.75</v>
      </c>
      <c r="S27">
        <v>30</v>
      </c>
      <c r="T27">
        <v>30</v>
      </c>
      <c r="U27">
        <v>5</v>
      </c>
      <c r="V27">
        <v>5</v>
      </c>
    </row>
    <row r="28" spans="1:24">
      <c r="A28" t="s">
        <v>106</v>
      </c>
      <c r="B28">
        <v>4</v>
      </c>
      <c r="C28">
        <v>4</v>
      </c>
      <c r="D28">
        <v>84</v>
      </c>
      <c r="E28" t="s">
        <v>52</v>
      </c>
      <c r="F28">
        <v>1</v>
      </c>
      <c r="G28">
        <v>2</v>
      </c>
      <c r="H28" t="s">
        <v>18</v>
      </c>
      <c r="I28">
        <v>3</v>
      </c>
      <c r="J28" t="s">
        <v>83</v>
      </c>
      <c r="K28" t="s">
        <v>57</v>
      </c>
      <c r="L28">
        <v>2</v>
      </c>
      <c r="M28">
        <v>1</v>
      </c>
      <c r="N28">
        <v>1</v>
      </c>
      <c r="O28">
        <v>1</v>
      </c>
      <c r="P28">
        <v>0.78</v>
      </c>
      <c r="Q28" t="s">
        <v>101</v>
      </c>
      <c r="R28">
        <f t="shared" si="2"/>
        <v>0.78</v>
      </c>
      <c r="S28">
        <v>30</v>
      </c>
      <c r="T28">
        <v>30</v>
      </c>
      <c r="U28">
        <v>5</v>
      </c>
      <c r="V28">
        <v>5</v>
      </c>
    </row>
    <row r="29" spans="1:24">
      <c r="A29" t="s">
        <v>116</v>
      </c>
      <c r="B29">
        <v>1</v>
      </c>
      <c r="C29">
        <v>1</v>
      </c>
      <c r="D29">
        <v>78</v>
      </c>
      <c r="E29" t="s">
        <v>52</v>
      </c>
      <c r="F29">
        <v>1</v>
      </c>
      <c r="G29">
        <v>2</v>
      </c>
      <c r="H29" t="s">
        <v>18</v>
      </c>
      <c r="I29">
        <v>6</v>
      </c>
      <c r="L29">
        <v>999</v>
      </c>
      <c r="M29">
        <v>999</v>
      </c>
      <c r="N29">
        <v>1</v>
      </c>
      <c r="O29">
        <v>1</v>
      </c>
      <c r="P29">
        <v>0.71</v>
      </c>
      <c r="Q29" t="s">
        <v>117</v>
      </c>
      <c r="R29" s="1">
        <v>0.82976903336184771</v>
      </c>
      <c r="S29">
        <v>20</v>
      </c>
      <c r="T29">
        <v>40</v>
      </c>
      <c r="U29">
        <v>5</v>
      </c>
      <c r="V29">
        <v>5</v>
      </c>
    </row>
    <row r="30" spans="1:24">
      <c r="A30" t="s">
        <v>116</v>
      </c>
      <c r="B30">
        <v>2</v>
      </c>
      <c r="C30">
        <v>2</v>
      </c>
      <c r="D30">
        <v>69</v>
      </c>
      <c r="E30" t="s">
        <v>52</v>
      </c>
      <c r="F30">
        <v>1</v>
      </c>
      <c r="G30">
        <v>1</v>
      </c>
      <c r="H30" t="s">
        <v>18</v>
      </c>
      <c r="I30">
        <v>6</v>
      </c>
      <c r="J30" t="s">
        <v>26</v>
      </c>
      <c r="K30" t="s">
        <v>115</v>
      </c>
      <c r="L30">
        <v>4</v>
      </c>
      <c r="M30">
        <v>3</v>
      </c>
      <c r="N30">
        <v>1</v>
      </c>
      <c r="O30">
        <v>1</v>
      </c>
      <c r="P30">
        <v>0.78</v>
      </c>
      <c r="Q30" t="s">
        <v>117</v>
      </c>
      <c r="R30" s="1">
        <f xml:space="preserve"> (2*P30)/(1+P30)</f>
        <v>0.8764044943820225</v>
      </c>
      <c r="S30">
        <v>20</v>
      </c>
      <c r="T30">
        <v>40</v>
      </c>
      <c r="U30">
        <v>5</v>
      </c>
      <c r="V30">
        <v>5</v>
      </c>
    </row>
    <row r="31" spans="1:24">
      <c r="A31" t="s">
        <v>116</v>
      </c>
      <c r="B31">
        <v>3</v>
      </c>
      <c r="C31">
        <v>3</v>
      </c>
      <c r="D31">
        <v>78</v>
      </c>
      <c r="E31" t="s">
        <v>52</v>
      </c>
      <c r="F31">
        <v>1</v>
      </c>
      <c r="G31">
        <v>1</v>
      </c>
      <c r="H31" t="s">
        <v>18</v>
      </c>
      <c r="I31">
        <v>6</v>
      </c>
      <c r="J31" t="s">
        <v>26</v>
      </c>
      <c r="K31" t="s">
        <v>115</v>
      </c>
      <c r="L31">
        <v>4</v>
      </c>
      <c r="M31">
        <v>3</v>
      </c>
      <c r="N31">
        <v>1</v>
      </c>
      <c r="O31">
        <v>1</v>
      </c>
      <c r="P31">
        <v>0.8</v>
      </c>
      <c r="Q31" t="s">
        <v>117</v>
      </c>
      <c r="R31" s="1">
        <f xml:space="preserve"> (2*P31)/(1+P31)</f>
        <v>0.88888888888888895</v>
      </c>
      <c r="S31">
        <v>20</v>
      </c>
      <c r="T31">
        <v>40</v>
      </c>
      <c r="U31">
        <v>5</v>
      </c>
      <c r="V31">
        <v>5</v>
      </c>
    </row>
    <row r="32" spans="1:24">
      <c r="A32" t="s">
        <v>118</v>
      </c>
      <c r="B32">
        <v>1</v>
      </c>
      <c r="C32">
        <v>1</v>
      </c>
      <c r="D32">
        <v>97</v>
      </c>
      <c r="E32" t="s">
        <v>52</v>
      </c>
      <c r="F32">
        <v>1</v>
      </c>
      <c r="G32">
        <v>2</v>
      </c>
      <c r="H32" t="s">
        <v>18</v>
      </c>
      <c r="I32">
        <v>4</v>
      </c>
      <c r="L32">
        <v>999</v>
      </c>
      <c r="M32">
        <v>999</v>
      </c>
      <c r="N32">
        <v>999</v>
      </c>
      <c r="O32">
        <v>999</v>
      </c>
      <c r="P32">
        <v>0.65999999999999992</v>
      </c>
      <c r="Q32" t="s">
        <v>72</v>
      </c>
      <c r="R32">
        <v>0.65999999999999992</v>
      </c>
      <c r="S32">
        <v>0</v>
      </c>
      <c r="T32">
        <v>40</v>
      </c>
      <c r="U32">
        <v>10</v>
      </c>
      <c r="V32">
        <v>10</v>
      </c>
    </row>
    <row r="33" spans="1:22">
      <c r="A33" t="s">
        <v>120</v>
      </c>
      <c r="B33">
        <v>1</v>
      </c>
      <c r="C33">
        <v>1</v>
      </c>
      <c r="D33">
        <v>245</v>
      </c>
      <c r="E33" t="s">
        <v>52</v>
      </c>
      <c r="F33">
        <v>1</v>
      </c>
      <c r="G33">
        <v>6</v>
      </c>
      <c r="H33" t="s">
        <v>18</v>
      </c>
      <c r="I33">
        <v>6</v>
      </c>
      <c r="J33" t="s">
        <v>121</v>
      </c>
      <c r="K33" t="s">
        <v>57</v>
      </c>
      <c r="L33">
        <v>2</v>
      </c>
      <c r="M33">
        <v>1</v>
      </c>
      <c r="N33">
        <v>1</v>
      </c>
      <c r="O33">
        <v>1</v>
      </c>
      <c r="P33">
        <v>0.86</v>
      </c>
      <c r="Q33" t="s">
        <v>53</v>
      </c>
      <c r="R33">
        <f t="shared" ref="R33:R35" si="3" xml:space="preserve"> P33</f>
        <v>0.86</v>
      </c>
      <c r="S33">
        <v>20</v>
      </c>
      <c r="T33">
        <v>40</v>
      </c>
      <c r="U33">
        <v>5</v>
      </c>
      <c r="V33">
        <v>5</v>
      </c>
    </row>
    <row r="34" spans="1:22">
      <c r="A34" t="s">
        <v>122</v>
      </c>
      <c r="B34">
        <v>1</v>
      </c>
      <c r="C34">
        <v>1</v>
      </c>
      <c r="D34">
        <v>50</v>
      </c>
      <c r="E34" t="s">
        <v>52</v>
      </c>
      <c r="F34">
        <v>1</v>
      </c>
      <c r="G34">
        <v>1</v>
      </c>
      <c r="H34" t="s">
        <v>18</v>
      </c>
      <c r="I34">
        <v>7</v>
      </c>
      <c r="J34" t="s">
        <v>123</v>
      </c>
      <c r="K34" t="s">
        <v>57</v>
      </c>
      <c r="L34">
        <v>2</v>
      </c>
      <c r="M34">
        <v>1</v>
      </c>
      <c r="N34">
        <v>2</v>
      </c>
      <c r="O34">
        <v>1</v>
      </c>
      <c r="P34">
        <v>0.8</v>
      </c>
      <c r="Q34" t="s">
        <v>28</v>
      </c>
      <c r="R34">
        <f t="shared" si="3"/>
        <v>0.8</v>
      </c>
      <c r="S34">
        <v>0</v>
      </c>
      <c r="T34">
        <v>41</v>
      </c>
      <c r="U34">
        <v>6</v>
      </c>
      <c r="V34">
        <v>6</v>
      </c>
    </row>
    <row r="35" spans="1:22">
      <c r="A35" t="s">
        <v>122</v>
      </c>
      <c r="B35">
        <v>2</v>
      </c>
      <c r="C35">
        <v>2</v>
      </c>
      <c r="D35">
        <v>113</v>
      </c>
      <c r="E35" t="s">
        <v>52</v>
      </c>
      <c r="F35">
        <v>1</v>
      </c>
      <c r="G35">
        <v>1</v>
      </c>
      <c r="H35" t="s">
        <v>18</v>
      </c>
      <c r="I35">
        <v>4</v>
      </c>
      <c r="J35" t="s">
        <v>124</v>
      </c>
      <c r="K35" t="s">
        <v>57</v>
      </c>
      <c r="L35">
        <v>2</v>
      </c>
      <c r="M35">
        <v>1</v>
      </c>
      <c r="N35">
        <v>2</v>
      </c>
      <c r="O35">
        <v>1</v>
      </c>
      <c r="P35">
        <v>0.86</v>
      </c>
      <c r="Q35" t="s">
        <v>28</v>
      </c>
      <c r="R35">
        <f t="shared" si="3"/>
        <v>0.86</v>
      </c>
      <c r="S35">
        <v>0</v>
      </c>
      <c r="T35">
        <v>41</v>
      </c>
      <c r="U35">
        <v>6</v>
      </c>
      <c r="V35">
        <v>6</v>
      </c>
    </row>
    <row r="36" spans="1:22">
      <c r="A36" t="s">
        <v>130</v>
      </c>
      <c r="B36">
        <v>1</v>
      </c>
      <c r="C36">
        <v>1</v>
      </c>
      <c r="D36">
        <v>96</v>
      </c>
      <c r="E36" t="s">
        <v>52</v>
      </c>
      <c r="F36">
        <v>1</v>
      </c>
      <c r="G36">
        <v>1</v>
      </c>
      <c r="H36" t="s">
        <v>18</v>
      </c>
      <c r="I36">
        <v>6</v>
      </c>
      <c r="J36" t="s">
        <v>26</v>
      </c>
      <c r="K36" t="s">
        <v>57</v>
      </c>
      <c r="L36">
        <v>4</v>
      </c>
      <c r="M36">
        <v>1</v>
      </c>
      <c r="N36">
        <v>1</v>
      </c>
      <c r="O36">
        <v>1</v>
      </c>
      <c r="P36">
        <v>0.81</v>
      </c>
      <c r="Q36" t="s">
        <v>72</v>
      </c>
      <c r="R36">
        <f t="shared" ref="R36:R37" si="4" xml:space="preserve"> P36</f>
        <v>0.81</v>
      </c>
      <c r="S36">
        <v>20</v>
      </c>
      <c r="T36">
        <v>50</v>
      </c>
      <c r="U36">
        <v>999</v>
      </c>
      <c r="V36">
        <v>999</v>
      </c>
    </row>
    <row r="37" spans="1:22">
      <c r="A37" t="s">
        <v>130</v>
      </c>
      <c r="B37">
        <v>2</v>
      </c>
      <c r="C37">
        <v>2</v>
      </c>
      <c r="D37">
        <v>61</v>
      </c>
      <c r="E37" t="s">
        <v>52</v>
      </c>
      <c r="F37">
        <v>1</v>
      </c>
      <c r="G37">
        <v>1</v>
      </c>
      <c r="H37" t="s">
        <v>18</v>
      </c>
      <c r="I37">
        <v>6</v>
      </c>
      <c r="J37" t="s">
        <v>26</v>
      </c>
      <c r="K37" t="s">
        <v>57</v>
      </c>
      <c r="L37">
        <v>4</v>
      </c>
      <c r="M37">
        <v>1</v>
      </c>
      <c r="N37">
        <v>1</v>
      </c>
      <c r="O37">
        <v>1</v>
      </c>
      <c r="P37">
        <v>0.74</v>
      </c>
      <c r="Q37" t="s">
        <v>72</v>
      </c>
      <c r="R37">
        <f t="shared" si="4"/>
        <v>0.74</v>
      </c>
      <c r="S37">
        <v>20</v>
      </c>
      <c r="T37">
        <v>60</v>
      </c>
      <c r="U37">
        <v>999</v>
      </c>
      <c r="V37">
        <v>999</v>
      </c>
    </row>
    <row r="38" spans="1:22">
      <c r="A38" t="s">
        <v>135</v>
      </c>
      <c r="B38">
        <v>1</v>
      </c>
      <c r="C38">
        <v>1</v>
      </c>
      <c r="D38">
        <v>64</v>
      </c>
      <c r="E38" t="s">
        <v>52</v>
      </c>
      <c r="F38">
        <v>1</v>
      </c>
      <c r="G38">
        <v>2</v>
      </c>
      <c r="H38" t="s">
        <v>18</v>
      </c>
      <c r="I38">
        <v>1</v>
      </c>
      <c r="J38" t="s">
        <v>30</v>
      </c>
      <c r="L38">
        <v>1</v>
      </c>
      <c r="M38">
        <v>999</v>
      </c>
      <c r="N38">
        <v>2</v>
      </c>
      <c r="O38">
        <v>1</v>
      </c>
      <c r="P38">
        <v>0.7</v>
      </c>
      <c r="Q38" t="s">
        <v>101</v>
      </c>
      <c r="R38">
        <v>0.7</v>
      </c>
      <c r="S38">
        <v>999</v>
      </c>
      <c r="T38">
        <v>999</v>
      </c>
      <c r="U38">
        <v>7</v>
      </c>
      <c r="V38">
        <v>7</v>
      </c>
    </row>
    <row r="39" spans="1:22">
      <c r="A39" t="s">
        <v>135</v>
      </c>
      <c r="B39">
        <v>2</v>
      </c>
      <c r="C39">
        <v>2</v>
      </c>
      <c r="D39">
        <v>89</v>
      </c>
      <c r="E39" t="s">
        <v>52</v>
      </c>
      <c r="F39">
        <v>1</v>
      </c>
      <c r="G39">
        <v>1</v>
      </c>
      <c r="H39" t="s">
        <v>18</v>
      </c>
      <c r="I39">
        <v>2</v>
      </c>
      <c r="J39" t="s">
        <v>137</v>
      </c>
      <c r="K39" t="s">
        <v>136</v>
      </c>
      <c r="L39">
        <v>1</v>
      </c>
      <c r="M39">
        <v>3</v>
      </c>
      <c r="N39">
        <v>2</v>
      </c>
      <c r="O39">
        <v>1</v>
      </c>
      <c r="P39">
        <v>0.61</v>
      </c>
      <c r="Q39" t="s">
        <v>101</v>
      </c>
      <c r="R39">
        <f t="shared" ref="R39" si="5" xml:space="preserve"> P39</f>
        <v>0.61</v>
      </c>
      <c r="S39">
        <v>999</v>
      </c>
      <c r="T39">
        <v>999</v>
      </c>
      <c r="U39">
        <v>6</v>
      </c>
      <c r="V39">
        <v>7</v>
      </c>
    </row>
    <row r="40" spans="1:22">
      <c r="A40" t="s">
        <v>135</v>
      </c>
      <c r="B40">
        <v>2</v>
      </c>
      <c r="C40">
        <v>3</v>
      </c>
      <c r="D40">
        <v>89</v>
      </c>
      <c r="E40" t="s">
        <v>52</v>
      </c>
      <c r="F40">
        <v>1</v>
      </c>
      <c r="G40">
        <v>2</v>
      </c>
      <c r="H40" t="s">
        <v>18</v>
      </c>
      <c r="I40">
        <v>2</v>
      </c>
      <c r="J40" t="s">
        <v>138</v>
      </c>
      <c r="L40">
        <v>1</v>
      </c>
      <c r="M40">
        <v>999</v>
      </c>
      <c r="N40">
        <v>2</v>
      </c>
      <c r="O40">
        <v>1</v>
      </c>
      <c r="P40">
        <v>0.59499999999999997</v>
      </c>
      <c r="Q40" t="s">
        <v>101</v>
      </c>
      <c r="R40">
        <v>0.59499999999999997</v>
      </c>
      <c r="S40">
        <v>999</v>
      </c>
      <c r="T40">
        <v>999</v>
      </c>
      <c r="U40">
        <v>6</v>
      </c>
      <c r="V40">
        <v>7</v>
      </c>
    </row>
    <row r="41" spans="1:22">
      <c r="A41" t="s">
        <v>135</v>
      </c>
      <c r="B41">
        <v>2</v>
      </c>
      <c r="C41">
        <v>4</v>
      </c>
      <c r="D41">
        <v>126</v>
      </c>
      <c r="E41" t="s">
        <v>52</v>
      </c>
      <c r="F41">
        <v>1</v>
      </c>
      <c r="G41">
        <v>2</v>
      </c>
      <c r="H41" t="s">
        <v>18</v>
      </c>
      <c r="I41">
        <v>1</v>
      </c>
      <c r="J41" t="s">
        <v>30</v>
      </c>
      <c r="L41">
        <v>1</v>
      </c>
      <c r="M41">
        <v>999</v>
      </c>
      <c r="N41">
        <v>2</v>
      </c>
      <c r="O41">
        <v>1</v>
      </c>
      <c r="P41">
        <v>0.6</v>
      </c>
      <c r="Q41" t="s">
        <v>101</v>
      </c>
      <c r="R41">
        <v>0.6</v>
      </c>
      <c r="S41">
        <v>999</v>
      </c>
      <c r="T41">
        <v>999</v>
      </c>
      <c r="U41">
        <v>7</v>
      </c>
      <c r="V41">
        <v>7</v>
      </c>
    </row>
    <row r="42" spans="1:22">
      <c r="A42" t="s">
        <v>139</v>
      </c>
      <c r="B42">
        <v>1</v>
      </c>
      <c r="C42">
        <v>1</v>
      </c>
      <c r="D42">
        <v>300</v>
      </c>
      <c r="E42" t="s">
        <v>52</v>
      </c>
      <c r="F42">
        <v>1</v>
      </c>
      <c r="G42">
        <v>4</v>
      </c>
      <c r="H42" t="s">
        <v>18</v>
      </c>
      <c r="I42">
        <v>6</v>
      </c>
      <c r="J42" t="s">
        <v>26</v>
      </c>
      <c r="K42" t="s">
        <v>27</v>
      </c>
      <c r="L42">
        <v>4</v>
      </c>
      <c r="M42">
        <v>3</v>
      </c>
      <c r="N42">
        <v>1</v>
      </c>
      <c r="O42">
        <v>1</v>
      </c>
      <c r="P42">
        <v>0.78500000000000003</v>
      </c>
      <c r="Q42" t="s">
        <v>28</v>
      </c>
      <c r="R42">
        <v>0.78500000000000003</v>
      </c>
      <c r="S42">
        <v>0</v>
      </c>
      <c r="T42">
        <v>104</v>
      </c>
      <c r="U42">
        <v>4</v>
      </c>
      <c r="V42">
        <v>5</v>
      </c>
    </row>
    <row r="43" spans="1:22">
      <c r="A43" t="s">
        <v>140</v>
      </c>
      <c r="B43">
        <v>1</v>
      </c>
      <c r="C43">
        <v>1</v>
      </c>
      <c r="D43">
        <v>100</v>
      </c>
      <c r="E43" t="s">
        <v>52</v>
      </c>
      <c r="F43">
        <v>1</v>
      </c>
      <c r="G43">
        <v>2</v>
      </c>
      <c r="H43" t="s">
        <v>18</v>
      </c>
      <c r="I43">
        <v>6</v>
      </c>
      <c r="J43" t="s">
        <v>26</v>
      </c>
      <c r="L43">
        <v>4</v>
      </c>
      <c r="M43">
        <v>3</v>
      </c>
      <c r="N43">
        <v>1</v>
      </c>
      <c r="O43">
        <v>1</v>
      </c>
      <c r="P43">
        <v>0.69</v>
      </c>
      <c r="Q43" t="s">
        <v>141</v>
      </c>
      <c r="R43">
        <v>0.69</v>
      </c>
      <c r="S43">
        <v>0</v>
      </c>
      <c r="T43">
        <v>80</v>
      </c>
      <c r="U43">
        <v>5</v>
      </c>
      <c r="V43">
        <v>5</v>
      </c>
    </row>
    <row r="44" spans="1:22">
      <c r="A44" t="s">
        <v>150</v>
      </c>
      <c r="B44">
        <v>1</v>
      </c>
      <c r="C44">
        <v>1</v>
      </c>
      <c r="D44">
        <v>89</v>
      </c>
      <c r="E44" t="s">
        <v>52</v>
      </c>
      <c r="F44">
        <v>1</v>
      </c>
      <c r="G44">
        <v>5</v>
      </c>
      <c r="H44" t="s">
        <v>18</v>
      </c>
      <c r="I44">
        <v>6</v>
      </c>
      <c r="J44" t="s">
        <v>26</v>
      </c>
      <c r="L44">
        <v>4</v>
      </c>
      <c r="M44">
        <v>1</v>
      </c>
      <c r="N44">
        <v>1</v>
      </c>
      <c r="O44">
        <v>1</v>
      </c>
      <c r="P44">
        <v>0.69200000000000006</v>
      </c>
      <c r="Q44" t="s">
        <v>157</v>
      </c>
      <c r="R44">
        <v>0.69200000000000006</v>
      </c>
      <c r="S44">
        <v>62</v>
      </c>
      <c r="T44">
        <v>42</v>
      </c>
      <c r="U44">
        <v>5</v>
      </c>
      <c r="V44">
        <v>5</v>
      </c>
    </row>
    <row r="45" spans="1:22">
      <c r="A45" t="s">
        <v>174</v>
      </c>
      <c r="B45">
        <v>1</v>
      </c>
      <c r="C45">
        <v>1</v>
      </c>
      <c r="D45">
        <v>96</v>
      </c>
      <c r="E45" t="s">
        <v>52</v>
      </c>
      <c r="F45">
        <v>1</v>
      </c>
      <c r="G45">
        <v>2</v>
      </c>
      <c r="H45" t="s">
        <v>18</v>
      </c>
      <c r="I45">
        <v>7</v>
      </c>
      <c r="J45" t="s">
        <v>95</v>
      </c>
      <c r="L45">
        <v>2</v>
      </c>
      <c r="M45">
        <v>999</v>
      </c>
      <c r="N45">
        <v>2</v>
      </c>
      <c r="O45">
        <v>1</v>
      </c>
      <c r="P45">
        <v>0.66500000000000004</v>
      </c>
      <c r="Q45" t="s">
        <v>101</v>
      </c>
      <c r="R45">
        <v>0.66500000000000004</v>
      </c>
      <c r="S45">
        <v>999</v>
      </c>
      <c r="T45">
        <v>999</v>
      </c>
      <c r="U45">
        <v>6</v>
      </c>
      <c r="V45">
        <v>6</v>
      </c>
    </row>
    <row r="48" spans="1:22">
      <c r="L48" t="s">
        <v>183</v>
      </c>
      <c r="M48" t="s">
        <v>188</v>
      </c>
    </row>
    <row r="49" spans="1:24">
      <c r="L49" t="s">
        <v>184</v>
      </c>
      <c r="M49" t="s">
        <v>189</v>
      </c>
    </row>
    <row r="50" spans="1:24">
      <c r="L50" t="s">
        <v>185</v>
      </c>
      <c r="M50" t="s">
        <v>190</v>
      </c>
    </row>
    <row r="51" spans="1:24">
      <c r="L51" t="s">
        <v>186</v>
      </c>
    </row>
    <row r="52" spans="1:24">
      <c r="L52" t="s">
        <v>187</v>
      </c>
    </row>
    <row r="56" spans="1:24">
      <c r="A56" t="s">
        <v>68</v>
      </c>
      <c r="B56">
        <v>1</v>
      </c>
      <c r="C56">
        <v>1</v>
      </c>
      <c r="D56">
        <v>1548</v>
      </c>
      <c r="E56" t="s">
        <v>69</v>
      </c>
      <c r="F56">
        <v>2</v>
      </c>
      <c r="G56">
        <v>1</v>
      </c>
      <c r="H56" t="s">
        <v>70</v>
      </c>
      <c r="I56">
        <v>5</v>
      </c>
      <c r="J56" t="s">
        <v>71</v>
      </c>
      <c r="K56" t="s">
        <v>57</v>
      </c>
      <c r="L56">
        <v>5</v>
      </c>
      <c r="M56">
        <v>1</v>
      </c>
      <c r="N56">
        <v>999</v>
      </c>
      <c r="O56">
        <v>1</v>
      </c>
      <c r="P56">
        <v>0.67</v>
      </c>
      <c r="Q56" t="s">
        <v>73</v>
      </c>
      <c r="R56">
        <f xml:space="preserve"> P56</f>
        <v>0.67</v>
      </c>
      <c r="S56">
        <v>0</v>
      </c>
      <c r="T56">
        <v>35</v>
      </c>
      <c r="U56">
        <v>5</v>
      </c>
      <c r="V56">
        <v>5</v>
      </c>
      <c r="W56" t="s">
        <v>74</v>
      </c>
    </row>
    <row r="57" spans="1:24">
      <c r="A57" t="s">
        <v>75</v>
      </c>
      <c r="B57">
        <v>2</v>
      </c>
      <c r="C57">
        <v>2</v>
      </c>
      <c r="D57">
        <v>69</v>
      </c>
      <c r="E57" t="s">
        <v>52</v>
      </c>
      <c r="F57">
        <v>1</v>
      </c>
      <c r="G57">
        <v>1</v>
      </c>
      <c r="H57" t="s">
        <v>70</v>
      </c>
      <c r="I57">
        <v>4</v>
      </c>
      <c r="J57" t="s">
        <v>77</v>
      </c>
      <c r="K57" t="s">
        <v>57</v>
      </c>
      <c r="L57">
        <v>3</v>
      </c>
      <c r="M57">
        <v>4</v>
      </c>
      <c r="N57">
        <v>999</v>
      </c>
      <c r="O57">
        <v>1</v>
      </c>
      <c r="P57">
        <v>0.73</v>
      </c>
      <c r="Q57" t="s">
        <v>42</v>
      </c>
      <c r="R57">
        <f xml:space="preserve"> P57</f>
        <v>0.73</v>
      </c>
      <c r="S57">
        <v>0</v>
      </c>
      <c r="T57">
        <v>70</v>
      </c>
      <c r="U57">
        <v>5</v>
      </c>
      <c r="V57">
        <v>5</v>
      </c>
      <c r="W57" t="s">
        <v>79</v>
      </c>
      <c r="X57" t="s">
        <v>181</v>
      </c>
    </row>
    <row r="58" spans="1:24">
      <c r="A58" t="s">
        <v>75</v>
      </c>
      <c r="B58">
        <v>2</v>
      </c>
      <c r="C58">
        <v>3</v>
      </c>
      <c r="D58">
        <v>48</v>
      </c>
      <c r="E58" t="s">
        <v>52</v>
      </c>
      <c r="F58">
        <v>1</v>
      </c>
      <c r="G58">
        <v>1</v>
      </c>
      <c r="H58" t="s">
        <v>70</v>
      </c>
      <c r="I58">
        <v>7</v>
      </c>
      <c r="J58" t="s">
        <v>78</v>
      </c>
      <c r="K58" t="s">
        <v>57</v>
      </c>
      <c r="L58">
        <v>3</v>
      </c>
      <c r="M58">
        <v>4</v>
      </c>
      <c r="N58">
        <v>999</v>
      </c>
      <c r="O58">
        <v>1</v>
      </c>
      <c r="P58">
        <v>0.81</v>
      </c>
      <c r="Q58" t="s">
        <v>42</v>
      </c>
      <c r="R58">
        <f xml:space="preserve"> P58</f>
        <v>0.81</v>
      </c>
      <c r="S58">
        <v>0</v>
      </c>
      <c r="T58">
        <v>70</v>
      </c>
      <c r="U58">
        <v>5</v>
      </c>
      <c r="V58">
        <v>5</v>
      </c>
      <c r="W58" t="s">
        <v>79</v>
      </c>
      <c r="X58" t="s">
        <v>181</v>
      </c>
    </row>
    <row r="59" spans="1:24">
      <c r="A59" t="s">
        <v>91</v>
      </c>
      <c r="B59">
        <v>1</v>
      </c>
      <c r="C59">
        <v>1</v>
      </c>
      <c r="D59">
        <v>63</v>
      </c>
      <c r="E59" t="s">
        <v>52</v>
      </c>
      <c r="F59">
        <v>1</v>
      </c>
      <c r="G59">
        <v>1</v>
      </c>
      <c r="H59" t="s">
        <v>70</v>
      </c>
      <c r="I59">
        <v>4</v>
      </c>
      <c r="J59" t="s">
        <v>88</v>
      </c>
      <c r="K59" t="s">
        <v>89</v>
      </c>
      <c r="L59">
        <v>3</v>
      </c>
      <c r="M59">
        <v>4</v>
      </c>
      <c r="N59">
        <v>999</v>
      </c>
      <c r="O59">
        <v>1</v>
      </c>
      <c r="P59">
        <v>0.83</v>
      </c>
      <c r="Q59" t="s">
        <v>28</v>
      </c>
      <c r="R59">
        <f xml:space="preserve"> P59</f>
        <v>0.83</v>
      </c>
      <c r="S59">
        <v>0</v>
      </c>
      <c r="T59">
        <v>75</v>
      </c>
      <c r="U59">
        <v>6</v>
      </c>
      <c r="V59">
        <v>6</v>
      </c>
    </row>
    <row r="60" spans="1:24">
      <c r="A60" t="s">
        <v>106</v>
      </c>
      <c r="B60">
        <v>1</v>
      </c>
      <c r="C60">
        <v>1</v>
      </c>
      <c r="D60">
        <v>56</v>
      </c>
      <c r="E60" t="s">
        <v>52</v>
      </c>
      <c r="F60">
        <v>1</v>
      </c>
      <c r="G60">
        <v>3</v>
      </c>
      <c r="H60" t="s">
        <v>70</v>
      </c>
      <c r="I60">
        <v>4</v>
      </c>
      <c r="J60" t="s">
        <v>107</v>
      </c>
      <c r="K60" t="s">
        <v>57</v>
      </c>
      <c r="L60">
        <v>3</v>
      </c>
      <c r="M60">
        <v>1</v>
      </c>
      <c r="N60">
        <v>999</v>
      </c>
      <c r="O60">
        <v>1</v>
      </c>
      <c r="P60">
        <v>0.64999999999999991</v>
      </c>
      <c r="Q60" t="s">
        <v>110</v>
      </c>
      <c r="R60">
        <v>0.64999999999999991</v>
      </c>
      <c r="S60">
        <v>24</v>
      </c>
      <c r="T60">
        <v>72</v>
      </c>
      <c r="U60">
        <v>7</v>
      </c>
      <c r="V60">
        <v>21</v>
      </c>
    </row>
    <row r="61" spans="1:24">
      <c r="A61" t="s">
        <v>106</v>
      </c>
      <c r="B61">
        <v>2</v>
      </c>
      <c r="C61">
        <v>2</v>
      </c>
      <c r="D61">
        <v>66</v>
      </c>
      <c r="E61" t="s">
        <v>52</v>
      </c>
      <c r="F61">
        <v>1</v>
      </c>
      <c r="G61">
        <v>2</v>
      </c>
      <c r="H61" t="s">
        <v>70</v>
      </c>
      <c r="I61">
        <v>6</v>
      </c>
      <c r="J61" t="s">
        <v>111</v>
      </c>
      <c r="K61" t="s">
        <v>57</v>
      </c>
      <c r="L61">
        <v>4</v>
      </c>
      <c r="M61">
        <v>1</v>
      </c>
      <c r="N61">
        <v>999</v>
      </c>
      <c r="O61">
        <v>1</v>
      </c>
      <c r="P61">
        <v>0.73</v>
      </c>
      <c r="Q61" t="s">
        <v>110</v>
      </c>
      <c r="R61">
        <f xml:space="preserve"> P61</f>
        <v>0.73</v>
      </c>
      <c r="S61">
        <v>24</v>
      </c>
      <c r="T61">
        <v>72</v>
      </c>
      <c r="U61">
        <v>7</v>
      </c>
      <c r="V61">
        <v>21</v>
      </c>
    </row>
    <row r="62" spans="1:24">
      <c r="A62" t="s">
        <v>106</v>
      </c>
      <c r="B62">
        <v>3</v>
      </c>
      <c r="C62">
        <v>3</v>
      </c>
      <c r="D62">
        <v>118</v>
      </c>
      <c r="E62" t="s">
        <v>52</v>
      </c>
      <c r="F62">
        <v>1</v>
      </c>
      <c r="G62">
        <v>3</v>
      </c>
      <c r="H62" t="s">
        <v>70</v>
      </c>
      <c r="I62">
        <v>1</v>
      </c>
      <c r="K62" t="s">
        <v>57</v>
      </c>
      <c r="L62">
        <v>3</v>
      </c>
      <c r="M62">
        <v>1</v>
      </c>
      <c r="N62">
        <v>999</v>
      </c>
      <c r="O62">
        <v>1</v>
      </c>
      <c r="P62">
        <v>0.625</v>
      </c>
      <c r="Q62" t="s">
        <v>110</v>
      </c>
      <c r="R62">
        <v>0.625</v>
      </c>
      <c r="S62">
        <v>24</v>
      </c>
      <c r="T62">
        <v>72</v>
      </c>
      <c r="U62">
        <v>7</v>
      </c>
      <c r="V62">
        <v>21</v>
      </c>
    </row>
    <row r="63" spans="1:24">
      <c r="A63" t="s">
        <v>106</v>
      </c>
      <c r="B63">
        <v>4</v>
      </c>
      <c r="C63">
        <v>4</v>
      </c>
      <c r="D63">
        <v>84</v>
      </c>
      <c r="E63" t="s">
        <v>52</v>
      </c>
      <c r="F63">
        <v>1</v>
      </c>
      <c r="G63">
        <v>2</v>
      </c>
      <c r="H63" t="s">
        <v>70</v>
      </c>
      <c r="I63">
        <v>3</v>
      </c>
      <c r="J63" t="s">
        <v>114</v>
      </c>
      <c r="K63" t="s">
        <v>57</v>
      </c>
      <c r="L63">
        <v>2</v>
      </c>
      <c r="M63">
        <v>1</v>
      </c>
      <c r="N63">
        <v>999</v>
      </c>
      <c r="O63">
        <v>1</v>
      </c>
      <c r="P63">
        <v>0.85</v>
      </c>
      <c r="Q63" t="s">
        <v>110</v>
      </c>
      <c r="R63">
        <f xml:space="preserve"> P63</f>
        <v>0.85</v>
      </c>
      <c r="S63">
        <v>24</v>
      </c>
      <c r="T63">
        <v>72</v>
      </c>
      <c r="U63">
        <v>7</v>
      </c>
      <c r="V63">
        <v>21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7"/>
  <sheetViews>
    <sheetView workbookViewId="0">
      <selection sqref="A1:XFD1048576"/>
    </sheetView>
  </sheetViews>
  <sheetFormatPr defaultRowHeight="15"/>
  <cols>
    <col min="2" max="2" width="28.7109375" bestFit="1" customWidth="1"/>
    <col min="8" max="9" width="20.7109375" bestFit="1" customWidth="1"/>
  </cols>
  <sheetData>
    <row r="3" spans="2:11">
      <c r="D3" t="s">
        <v>197</v>
      </c>
      <c r="F3" t="s">
        <v>198</v>
      </c>
      <c r="H3" t="s">
        <v>197</v>
      </c>
      <c r="I3" t="s">
        <v>198</v>
      </c>
    </row>
    <row r="4" spans="2:11" ht="25.5">
      <c r="B4" s="3" t="s">
        <v>192</v>
      </c>
      <c r="C4" s="4" t="s">
        <v>4</v>
      </c>
      <c r="D4" s="4" t="s">
        <v>193</v>
      </c>
      <c r="E4" s="4" t="s">
        <v>194</v>
      </c>
      <c r="F4" s="4" t="s">
        <v>193</v>
      </c>
      <c r="G4" s="4" t="s">
        <v>194</v>
      </c>
      <c r="H4" s="7"/>
      <c r="I4" s="4"/>
      <c r="J4" s="2"/>
    </row>
    <row r="5" spans="2:11">
      <c r="B5" s="5" t="s">
        <v>52</v>
      </c>
      <c r="C5" s="6">
        <v>41</v>
      </c>
      <c r="D5" s="8">
        <v>0.76785365853658538</v>
      </c>
      <c r="E5" s="8">
        <v>9.2201562073429555E-2</v>
      </c>
      <c r="F5" s="8">
        <v>0.77378358015068849</v>
      </c>
      <c r="G5" s="8">
        <v>0.8901818735835042</v>
      </c>
      <c r="H5" t="s">
        <v>200</v>
      </c>
      <c r="I5" s="6" t="s">
        <v>201</v>
      </c>
      <c r="J5" s="2"/>
    </row>
    <row r="6" spans="2:11">
      <c r="B6" s="5" t="s">
        <v>195</v>
      </c>
      <c r="C6" s="6">
        <v>5</v>
      </c>
      <c r="D6" s="8">
        <v>0.81119035939999995</v>
      </c>
      <c r="E6" s="8">
        <v>8.5467568615269704E-2</v>
      </c>
      <c r="F6" s="8">
        <v>0.75242822757299843</v>
      </c>
      <c r="G6" s="8">
        <v>1.0815237900769932</v>
      </c>
      <c r="I6" s="6"/>
      <c r="J6" s="2"/>
    </row>
    <row r="7" spans="2:11">
      <c r="B7" s="5" t="s">
        <v>196</v>
      </c>
      <c r="C7" s="6">
        <v>46</v>
      </c>
      <c r="D7" s="8">
        <v>0.77256416949999995</v>
      </c>
      <c r="E7" s="8">
        <v>9.1607083820847687E-2</v>
      </c>
      <c r="F7" s="8">
        <v>0.77075117720998676</v>
      </c>
      <c r="G7" s="8">
        <v>0.90215765102919798</v>
      </c>
      <c r="I7" s="6"/>
      <c r="J7" s="2"/>
    </row>
    <row r="8" spans="2:11">
      <c r="B8" s="5" t="s">
        <v>202</v>
      </c>
      <c r="C8" s="6">
        <v>38</v>
      </c>
      <c r="D8" s="8">
        <v>0.78007767886842105</v>
      </c>
      <c r="E8" s="8">
        <v>9.2100383607687575E-2</v>
      </c>
      <c r="F8" s="8">
        <v>0.7841243265040917</v>
      </c>
      <c r="G8" s="8">
        <v>0.87597985289355496</v>
      </c>
      <c r="H8" t="s">
        <v>204</v>
      </c>
      <c r="I8" t="s">
        <v>205</v>
      </c>
      <c r="J8" s="2"/>
    </row>
    <row r="9" spans="2:11">
      <c r="B9" s="5" t="s">
        <v>203</v>
      </c>
      <c r="C9" s="6">
        <v>8</v>
      </c>
      <c r="D9" s="8">
        <v>0.73687500000000006</v>
      </c>
      <c r="E9" s="8">
        <v>8.5729537333573483E-2</v>
      </c>
      <c r="F9" s="8">
        <v>0.71096341463414636</v>
      </c>
      <c r="G9" s="8">
        <v>0.81473824915376714</v>
      </c>
    </row>
    <row r="10" spans="2:11">
      <c r="B10" s="5" t="s">
        <v>196</v>
      </c>
      <c r="C10" s="6">
        <v>46</v>
      </c>
      <c r="D10" s="8">
        <v>0.77256416949999995</v>
      </c>
      <c r="E10" s="8">
        <v>9.1607083820847687E-2</v>
      </c>
      <c r="F10" s="8">
        <v>0.77075117720998676</v>
      </c>
      <c r="G10" s="8">
        <v>0.90215765102919798</v>
      </c>
    </row>
    <row r="11" spans="2:11">
      <c r="B11" s="5" t="s">
        <v>206</v>
      </c>
      <c r="C11" s="6">
        <v>14</v>
      </c>
      <c r="D11" s="8">
        <v>0.74250000000000005</v>
      </c>
      <c r="E11" s="8">
        <v>0.10091409141519256</v>
      </c>
      <c r="F11" s="8">
        <v>0.74327972027972034</v>
      </c>
      <c r="G11" s="8">
        <v>1.0082207523800806</v>
      </c>
      <c r="H11" t="s">
        <v>209</v>
      </c>
      <c r="I11" t="s">
        <v>210</v>
      </c>
    </row>
    <row r="12" spans="2:11">
      <c r="B12" s="5" t="s">
        <v>207</v>
      </c>
      <c r="C12" s="6">
        <v>17</v>
      </c>
      <c r="D12" s="8">
        <v>0.78452941176470581</v>
      </c>
      <c r="E12" s="8">
        <v>8.4435713450425443E-2</v>
      </c>
      <c r="F12" s="8">
        <v>0.7977670731707317</v>
      </c>
      <c r="G12" s="8">
        <v>0.76012001609742608</v>
      </c>
    </row>
    <row r="13" spans="2:11">
      <c r="B13" s="5" t="s">
        <v>208</v>
      </c>
      <c r="C13" s="6">
        <v>6</v>
      </c>
      <c r="D13" s="8">
        <v>0.79432529950000008</v>
      </c>
      <c r="E13" s="8">
        <v>6.5500730534767307E-2</v>
      </c>
      <c r="F13" s="8">
        <v>0.78407156983898307</v>
      </c>
      <c r="G13" s="8">
        <v>0.59425150348081324</v>
      </c>
    </row>
    <row r="14" spans="2:11">
      <c r="B14" s="5" t="s">
        <v>195</v>
      </c>
      <c r="C14" s="6">
        <v>8</v>
      </c>
      <c r="D14" s="8">
        <v>0.76875000000000004</v>
      </c>
      <c r="E14" s="8">
        <v>0.10548358030653734</v>
      </c>
      <c r="F14" s="8">
        <v>0.74561771561771562</v>
      </c>
      <c r="G14" s="8">
        <v>1.0872851256174452</v>
      </c>
    </row>
    <row r="15" spans="2:11">
      <c r="B15" s="5" t="s">
        <v>196</v>
      </c>
      <c r="C15" s="6">
        <v>45</v>
      </c>
      <c r="D15" s="8">
        <v>0.76995448437777769</v>
      </c>
      <c r="E15" s="8">
        <v>9.0896539144575017E-2</v>
      </c>
      <c r="F15" s="8">
        <v>0.76842040476454543</v>
      </c>
      <c r="G15" s="8">
        <v>0.89668748988558322</v>
      </c>
    </row>
    <row r="16" spans="2:11">
      <c r="B16" s="5" t="s">
        <v>211</v>
      </c>
      <c r="C16" s="6">
        <v>6</v>
      </c>
      <c r="D16" s="8">
        <v>0.67583333333333329</v>
      </c>
      <c r="E16" s="8">
        <v>8.7316474199698818E-2</v>
      </c>
      <c r="F16" s="8">
        <v>0.67317272727272726</v>
      </c>
      <c r="G16" s="8">
        <v>0.88727544662399982</v>
      </c>
      <c r="H16" t="s">
        <v>215</v>
      </c>
      <c r="I16" t="s">
        <v>216</v>
      </c>
      <c r="J16" t="s">
        <v>231</v>
      </c>
      <c r="K16" t="s">
        <v>230</v>
      </c>
    </row>
    <row r="17" spans="2:9">
      <c r="B17" s="5" t="s">
        <v>212</v>
      </c>
      <c r="C17" s="6">
        <v>7</v>
      </c>
      <c r="D17" s="8">
        <v>0.80714285714285705</v>
      </c>
      <c r="E17" s="8">
        <v>6.975296546008769E-2</v>
      </c>
      <c r="F17" s="8">
        <v>0.81699134199134205</v>
      </c>
      <c r="G17" s="8">
        <v>0.71968186814869195</v>
      </c>
    </row>
    <row r="18" spans="2:9">
      <c r="B18" s="5" t="s">
        <v>213</v>
      </c>
      <c r="C18" s="6">
        <v>15</v>
      </c>
      <c r="D18" s="8">
        <v>0.80173011979999997</v>
      </c>
      <c r="E18" s="8">
        <v>8.4936969125722003E-2</v>
      </c>
      <c r="F18" s="8">
        <v>0.79985489962648093</v>
      </c>
      <c r="G18" s="8">
        <v>0.79100060778088899</v>
      </c>
    </row>
    <row r="19" spans="2:9">
      <c r="B19" s="5" t="s">
        <v>214</v>
      </c>
      <c r="C19" s="6">
        <v>16</v>
      </c>
      <c r="D19" s="8">
        <v>0.76981250000000001</v>
      </c>
      <c r="E19" s="8">
        <v>8.7923617418757288E-2</v>
      </c>
      <c r="F19" s="8">
        <v>0.76216656460502141</v>
      </c>
      <c r="G19" s="8">
        <v>0.86808105206934938</v>
      </c>
    </row>
    <row r="20" spans="2:9">
      <c r="B20" s="5" t="s">
        <v>196</v>
      </c>
      <c r="C20" s="6">
        <v>44</v>
      </c>
      <c r="D20" s="8">
        <v>0.77381708629545454</v>
      </c>
      <c r="E20" s="8">
        <v>9.1701609528481248E-2</v>
      </c>
      <c r="F20" s="8">
        <v>0.77217113917049396</v>
      </c>
      <c r="G20" s="8">
        <v>0.90415949849053212</v>
      </c>
    </row>
    <row r="21" spans="2:9">
      <c r="B21" s="5" t="s">
        <v>217</v>
      </c>
      <c r="C21" s="6">
        <v>23</v>
      </c>
      <c r="D21" s="8">
        <v>0.78269565217391313</v>
      </c>
      <c r="E21" s="8">
        <v>8.9067612102782343E-2</v>
      </c>
      <c r="F21" s="8">
        <v>0.77743047210300431</v>
      </c>
      <c r="G21" s="8">
        <v>0.90155691688627437</v>
      </c>
      <c r="H21" t="s">
        <v>218</v>
      </c>
      <c r="I21" t="s">
        <v>219</v>
      </c>
    </row>
    <row r="22" spans="2:9">
      <c r="B22" s="5" t="s">
        <v>212</v>
      </c>
      <c r="C22" s="6">
        <v>13</v>
      </c>
      <c r="D22" s="8">
        <v>0.7835347536153846</v>
      </c>
      <c r="E22" s="8">
        <v>7.8406305792832573E-2</v>
      </c>
      <c r="F22" s="8">
        <v>0.78986680191629299</v>
      </c>
      <c r="G22" s="8">
        <v>0.72045931845837752</v>
      </c>
    </row>
    <row r="23" spans="2:9">
      <c r="B23" s="5" t="s">
        <v>213</v>
      </c>
      <c r="C23" s="6">
        <v>4</v>
      </c>
      <c r="D23" s="8">
        <v>0.82499999999999996</v>
      </c>
      <c r="E23" s="8">
        <v>8.2259751195020464E-2</v>
      </c>
      <c r="F23" s="8">
        <v>0.83350746268656717</v>
      </c>
      <c r="G23" s="8">
        <v>0.72707243680269518</v>
      </c>
    </row>
    <row r="24" spans="2:9">
      <c r="B24" s="5" t="s">
        <v>196</v>
      </c>
      <c r="C24" s="6">
        <v>40</v>
      </c>
      <c r="D24" s="8">
        <v>0.787198794925</v>
      </c>
      <c r="E24" s="8">
        <v>8.3964905337127915E-2</v>
      </c>
      <c r="F24" s="8">
        <v>0.78547631630182901</v>
      </c>
      <c r="G24" s="8">
        <v>0.8241740094145017</v>
      </c>
    </row>
    <row r="25" spans="2:9">
      <c r="B25" s="5" t="s">
        <v>220</v>
      </c>
      <c r="C25" s="6">
        <v>20</v>
      </c>
      <c r="D25" s="8">
        <v>0.78585000000000005</v>
      </c>
      <c r="E25" s="8">
        <v>7.6960191350019275E-2</v>
      </c>
      <c r="F25" s="8">
        <v>0.79732739654269247</v>
      </c>
      <c r="G25" s="8">
        <v>0.69308085565981992</v>
      </c>
      <c r="H25" t="s">
        <v>222</v>
      </c>
      <c r="I25" t="s">
        <v>223</v>
      </c>
    </row>
    <row r="26" spans="2:9">
      <c r="B26" s="5" t="s">
        <v>221</v>
      </c>
      <c r="C26" s="6">
        <v>16</v>
      </c>
      <c r="D26" s="8">
        <v>0.77787198731249996</v>
      </c>
      <c r="E26" s="8">
        <v>0.11092356489329597</v>
      </c>
      <c r="F26" s="8">
        <v>0.77466445197256861</v>
      </c>
      <c r="G26" s="8">
        <v>1.071506295631228</v>
      </c>
    </row>
    <row r="27" spans="2:9">
      <c r="B27" s="5" t="s">
        <v>196</v>
      </c>
      <c r="C27" s="6">
        <v>36</v>
      </c>
      <c r="D27" s="8">
        <v>0.78230421658333338</v>
      </c>
      <c r="E27" s="8">
        <v>9.2220368811615688E-2</v>
      </c>
      <c r="F27" s="8">
        <v>0.78697972700370056</v>
      </c>
      <c r="G27" s="8">
        <v>0.87499262911241471</v>
      </c>
    </row>
    <row r="28" spans="2:9">
      <c r="B28" s="5" t="s">
        <v>220</v>
      </c>
      <c r="C28" s="6">
        <v>43</v>
      </c>
      <c r="D28" s="8">
        <v>0.7731860465116277</v>
      </c>
      <c r="E28" s="8">
        <v>9.2739074780486305E-2</v>
      </c>
      <c r="F28" s="8">
        <v>0.76729551929551931</v>
      </c>
      <c r="G28" s="8">
        <v>0.90343307935267836</v>
      </c>
      <c r="H28" t="s">
        <v>224</v>
      </c>
      <c r="I28" t="s">
        <v>225</v>
      </c>
    </row>
    <row r="29" spans="2:9">
      <c r="B29" s="5" t="s">
        <v>221</v>
      </c>
      <c r="C29" s="6">
        <v>2</v>
      </c>
      <c r="D29" s="8">
        <v>0.81547589849999991</v>
      </c>
      <c r="E29" s="8">
        <v>6.3980456988524462E-3</v>
      </c>
      <c r="F29" s="8">
        <v>0.81636700940151508</v>
      </c>
      <c r="G29" s="8">
        <v>0.10191939713601914</v>
      </c>
    </row>
    <row r="30" spans="2:9">
      <c r="B30" s="5" t="s">
        <v>196</v>
      </c>
      <c r="C30" s="6">
        <v>45</v>
      </c>
      <c r="D30" s="8">
        <v>0.77506559548888876</v>
      </c>
      <c r="E30" s="8">
        <v>9.1039619008200068E-2</v>
      </c>
      <c r="F30" s="8">
        <v>0.77319885645112763</v>
      </c>
      <c r="G30" s="8">
        <v>0.89707731611311248</v>
      </c>
    </row>
    <row r="32" spans="2:9">
      <c r="D32" t="s">
        <v>197</v>
      </c>
      <c r="H32" t="s">
        <v>198</v>
      </c>
    </row>
    <row r="33" spans="2:11">
      <c r="C33" t="s">
        <v>4</v>
      </c>
      <c r="D33" t="s">
        <v>232</v>
      </c>
      <c r="E33" t="s">
        <v>233</v>
      </c>
      <c r="F33" t="s">
        <v>234</v>
      </c>
      <c r="G33" t="s">
        <v>199</v>
      </c>
      <c r="H33" t="s">
        <v>232</v>
      </c>
      <c r="I33" t="s">
        <v>233</v>
      </c>
      <c r="J33" t="s">
        <v>234</v>
      </c>
      <c r="K33" t="s">
        <v>199</v>
      </c>
    </row>
    <row r="34" spans="2:11">
      <c r="B34" s="5" t="s">
        <v>226</v>
      </c>
      <c r="C34" s="6">
        <v>43</v>
      </c>
      <c r="D34" s="8">
        <v>16.329999999999998</v>
      </c>
      <c r="E34" s="8">
        <v>15.99</v>
      </c>
      <c r="F34" s="9">
        <v>-0.11</v>
      </c>
      <c r="G34" s="10">
        <v>0.24</v>
      </c>
      <c r="H34" s="8">
        <v>13.89</v>
      </c>
      <c r="I34" s="8">
        <v>143.83000000000001</v>
      </c>
      <c r="J34" s="9">
        <v>-0.03</v>
      </c>
      <c r="K34" s="10">
        <v>0.42</v>
      </c>
    </row>
    <row r="35" spans="2:11">
      <c r="B35" s="5" t="s">
        <v>227</v>
      </c>
      <c r="C35" s="6">
        <v>43</v>
      </c>
      <c r="D35" s="8">
        <v>76.37</v>
      </c>
      <c r="E35" s="8">
        <v>48.43</v>
      </c>
      <c r="F35" s="9">
        <v>0.19500000000000001</v>
      </c>
      <c r="G35" s="10">
        <v>0.11</v>
      </c>
      <c r="H35" s="8">
        <v>66.41</v>
      </c>
      <c r="I35" s="8">
        <v>370.43</v>
      </c>
      <c r="J35" s="9">
        <v>0.14099999999999999</v>
      </c>
      <c r="K35" s="10">
        <v>0.184</v>
      </c>
    </row>
    <row r="36" spans="2:11">
      <c r="B36" s="5" t="s">
        <v>228</v>
      </c>
      <c r="C36" s="6">
        <v>39</v>
      </c>
      <c r="D36" s="8">
        <v>6.8974358974358978</v>
      </c>
      <c r="E36" s="8">
        <v>3.5003373656569603</v>
      </c>
      <c r="F36" s="9">
        <v>0.13445849607694971</v>
      </c>
      <c r="G36" s="10">
        <v>0.20722466929634398</v>
      </c>
      <c r="H36" s="8">
        <v>6.2461197339246119</v>
      </c>
      <c r="I36" s="8">
        <v>24.439746357260653</v>
      </c>
      <c r="J36" s="9">
        <v>3.0170075241316579E-2</v>
      </c>
      <c r="K36" s="10">
        <v>0.42766448944891788</v>
      </c>
    </row>
    <row r="37" spans="2:11">
      <c r="B37" s="5" t="s">
        <v>229</v>
      </c>
      <c r="C37" s="6">
        <v>39</v>
      </c>
      <c r="D37" s="8">
        <v>8.1538461538461533</v>
      </c>
      <c r="E37" s="8">
        <v>5.2089925358812321</v>
      </c>
      <c r="F37" s="9">
        <v>-0.14653745998415352</v>
      </c>
      <c r="G37" s="10">
        <v>0.18668706366799281</v>
      </c>
      <c r="H37" s="8">
        <v>7.6441241685144128</v>
      </c>
      <c r="I37" s="8">
        <v>47.449989027887504</v>
      </c>
      <c r="J37" s="9">
        <v>-0.15434983613545011</v>
      </c>
      <c r="K37" s="10">
        <v>0.17407292314387712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8"/>
  <sheetViews>
    <sheetView workbookViewId="0">
      <selection activeCell="B3" sqref="B3:G30"/>
    </sheetView>
  </sheetViews>
  <sheetFormatPr defaultRowHeight="15"/>
  <cols>
    <col min="2" max="2" width="30.85546875" bestFit="1" customWidth="1"/>
    <col min="4" max="7" width="10.42578125" customWidth="1"/>
    <col min="8" max="9" width="20.7109375" bestFit="1" customWidth="1"/>
  </cols>
  <sheetData>
    <row r="3" spans="2:10">
      <c r="B3" s="27" t="s">
        <v>241</v>
      </c>
      <c r="C3" s="29" t="s">
        <v>4</v>
      </c>
      <c r="D3" s="26" t="s">
        <v>197</v>
      </c>
      <c r="E3" s="26"/>
      <c r="F3" s="26" t="s">
        <v>198</v>
      </c>
      <c r="G3" s="26"/>
      <c r="H3" t="s">
        <v>197</v>
      </c>
      <c r="I3" t="s">
        <v>198</v>
      </c>
    </row>
    <row r="4" spans="2:10">
      <c r="B4" s="28"/>
      <c r="C4" s="30"/>
      <c r="D4" s="16" t="s">
        <v>232</v>
      </c>
      <c r="E4" s="16" t="s">
        <v>233</v>
      </c>
      <c r="F4" s="16" t="s">
        <v>232</v>
      </c>
      <c r="G4" s="16" t="s">
        <v>233</v>
      </c>
      <c r="H4" s="7"/>
      <c r="I4" s="4"/>
      <c r="J4" s="2"/>
    </row>
    <row r="5" spans="2:10">
      <c r="B5" s="13" t="s">
        <v>192</v>
      </c>
      <c r="C5" s="4"/>
      <c r="D5" s="25" t="s">
        <v>200</v>
      </c>
      <c r="E5" s="25"/>
      <c r="F5" s="15" t="s">
        <v>201</v>
      </c>
      <c r="G5" s="4"/>
      <c r="J5" s="2"/>
    </row>
    <row r="6" spans="2:10">
      <c r="B6" s="5" t="s">
        <v>52</v>
      </c>
      <c r="C6" s="6">
        <v>41</v>
      </c>
      <c r="D6" s="8">
        <v>0.76785365853658538</v>
      </c>
      <c r="E6" s="8">
        <v>9.2201562073429555E-2</v>
      </c>
      <c r="F6" s="8">
        <v>0.77378358015068849</v>
      </c>
      <c r="G6" s="8">
        <v>0.8901818735835042</v>
      </c>
      <c r="J6" s="2"/>
    </row>
    <row r="7" spans="2:10">
      <c r="B7" s="5" t="s">
        <v>195</v>
      </c>
      <c r="C7" s="6">
        <v>5</v>
      </c>
      <c r="D7" s="8">
        <v>0.81119035939999995</v>
      </c>
      <c r="E7" s="8">
        <v>8.5467568615269704E-2</v>
      </c>
      <c r="F7" s="8">
        <v>0.75242822757299843</v>
      </c>
      <c r="G7" s="8">
        <v>1.0815237900769932</v>
      </c>
      <c r="I7" s="6"/>
      <c r="J7" s="2"/>
    </row>
    <row r="8" spans="2:10">
      <c r="B8" s="14" t="s">
        <v>10</v>
      </c>
      <c r="C8" s="6"/>
      <c r="D8" s="25" t="s">
        <v>204</v>
      </c>
      <c r="E8" s="25"/>
      <c r="F8" s="25" t="s">
        <v>205</v>
      </c>
      <c r="G8" s="25"/>
      <c r="J8" s="2"/>
    </row>
    <row r="9" spans="2:10">
      <c r="B9" s="5" t="s">
        <v>202</v>
      </c>
      <c r="C9" s="6">
        <v>38</v>
      </c>
      <c r="D9" s="8">
        <v>0.78007767886842105</v>
      </c>
      <c r="E9" s="8">
        <v>9.2100383607687575E-2</v>
      </c>
      <c r="F9" s="8">
        <v>0.7841243265040917</v>
      </c>
      <c r="G9" s="8">
        <v>0.87597985289355496</v>
      </c>
      <c r="J9" s="2"/>
    </row>
    <row r="10" spans="2:10">
      <c r="B10" s="5" t="s">
        <v>203</v>
      </c>
      <c r="C10" s="6">
        <v>8</v>
      </c>
      <c r="D10" s="8">
        <v>0.73687500000000006</v>
      </c>
      <c r="E10" s="8">
        <v>8.5729537333573483E-2</v>
      </c>
      <c r="F10" s="8">
        <v>0.71096341463414636</v>
      </c>
      <c r="G10" s="8">
        <v>0.81473824915376714</v>
      </c>
    </row>
    <row r="11" spans="2:10">
      <c r="B11" s="14" t="s">
        <v>235</v>
      </c>
      <c r="C11" s="6"/>
      <c r="D11" s="25" t="s">
        <v>209</v>
      </c>
      <c r="E11" s="25"/>
      <c r="F11" s="25" t="s">
        <v>210</v>
      </c>
      <c r="G11" s="25"/>
    </row>
    <row r="12" spans="2:10">
      <c r="B12" s="5" t="s">
        <v>236</v>
      </c>
      <c r="C12" s="6">
        <v>14</v>
      </c>
      <c r="D12" s="8">
        <v>0.74250000000000005</v>
      </c>
      <c r="E12" s="8">
        <v>0.10091409141519256</v>
      </c>
      <c r="F12" s="8">
        <v>0.74327972027972034</v>
      </c>
      <c r="G12" s="8">
        <v>1.0082207523800806</v>
      </c>
    </row>
    <row r="13" spans="2:10">
      <c r="B13" s="5" t="s">
        <v>207</v>
      </c>
      <c r="C13" s="6">
        <v>17</v>
      </c>
      <c r="D13" s="8">
        <v>0.78452941176470581</v>
      </c>
      <c r="E13" s="8">
        <v>8.4435713450425443E-2</v>
      </c>
      <c r="F13" s="8">
        <v>0.7977670731707317</v>
      </c>
      <c r="G13" s="8">
        <v>0.76012001609742608</v>
      </c>
    </row>
    <row r="14" spans="2:10">
      <c r="B14" s="5" t="s">
        <v>208</v>
      </c>
      <c r="C14" s="6">
        <v>6</v>
      </c>
      <c r="D14" s="8">
        <v>0.79432529950000008</v>
      </c>
      <c r="E14" s="8">
        <v>6.5500730534767307E-2</v>
      </c>
      <c r="F14" s="8">
        <v>0.78407156983898307</v>
      </c>
      <c r="G14" s="8">
        <v>0.59425150348081324</v>
      </c>
    </row>
    <row r="15" spans="2:10">
      <c r="B15" s="5" t="s">
        <v>195</v>
      </c>
      <c r="C15" s="6">
        <v>8</v>
      </c>
      <c r="D15" s="8">
        <v>0.76875000000000004</v>
      </c>
      <c r="E15" s="8">
        <v>0.10548358030653734</v>
      </c>
      <c r="F15" s="8">
        <v>0.74561771561771562</v>
      </c>
      <c r="G15" s="8">
        <v>1.0872851256174452</v>
      </c>
    </row>
    <row r="16" spans="2:10">
      <c r="B16" s="14" t="s">
        <v>237</v>
      </c>
      <c r="C16" s="6"/>
      <c r="D16" s="25" t="s">
        <v>215</v>
      </c>
      <c r="E16" s="25"/>
      <c r="F16" s="25" t="s">
        <v>216</v>
      </c>
      <c r="G16" s="25"/>
    </row>
    <row r="17" spans="2:11">
      <c r="B17" s="5" t="s">
        <v>211</v>
      </c>
      <c r="C17" s="6">
        <v>6</v>
      </c>
      <c r="D17" s="8">
        <v>0.67583333333333329</v>
      </c>
      <c r="E17" s="8">
        <v>8.7316474199698818E-2</v>
      </c>
      <c r="F17" s="8">
        <v>0.67317272727272726</v>
      </c>
      <c r="G17" s="8">
        <v>0.88727544662399982</v>
      </c>
      <c r="J17" t="s">
        <v>231</v>
      </c>
      <c r="K17" t="s">
        <v>230</v>
      </c>
    </row>
    <row r="18" spans="2:11">
      <c r="B18" s="5" t="s">
        <v>212</v>
      </c>
      <c r="C18" s="6">
        <v>7</v>
      </c>
      <c r="D18" s="8">
        <v>0.80714285714285705</v>
      </c>
      <c r="E18" s="8">
        <v>6.975296546008769E-2</v>
      </c>
      <c r="F18" s="8">
        <v>0.81699134199134205</v>
      </c>
      <c r="G18" s="8">
        <v>0.71968186814869195</v>
      </c>
    </row>
    <row r="19" spans="2:11">
      <c r="B19" s="5" t="s">
        <v>213</v>
      </c>
      <c r="C19" s="6">
        <v>15</v>
      </c>
      <c r="D19" s="8">
        <v>0.80173011979999997</v>
      </c>
      <c r="E19" s="8">
        <v>8.4936969125722003E-2</v>
      </c>
      <c r="F19" s="8">
        <v>0.79985489962648093</v>
      </c>
      <c r="G19" s="8">
        <v>0.79100060778088899</v>
      </c>
    </row>
    <row r="20" spans="2:11">
      <c r="B20" s="5" t="s">
        <v>214</v>
      </c>
      <c r="C20" s="6">
        <v>16</v>
      </c>
      <c r="D20" s="8">
        <v>0.76981250000000001</v>
      </c>
      <c r="E20" s="8">
        <v>8.7923617418757288E-2</v>
      </c>
      <c r="F20" s="8">
        <v>0.76216656460502141</v>
      </c>
      <c r="G20" s="8">
        <v>0.86808105206934938</v>
      </c>
    </row>
    <row r="21" spans="2:11">
      <c r="B21" s="14" t="s">
        <v>238</v>
      </c>
      <c r="C21" s="6"/>
      <c r="D21" s="25" t="s">
        <v>218</v>
      </c>
      <c r="E21" s="25"/>
      <c r="F21" s="25" t="s">
        <v>219</v>
      </c>
      <c r="G21" s="25"/>
    </row>
    <row r="22" spans="2:11">
      <c r="B22" s="5" t="s">
        <v>217</v>
      </c>
      <c r="C22" s="6">
        <v>23</v>
      </c>
      <c r="D22" s="8">
        <v>0.78269565217391313</v>
      </c>
      <c r="E22" s="8">
        <v>8.9067612102782343E-2</v>
      </c>
      <c r="F22" s="8">
        <v>0.77743047210300431</v>
      </c>
      <c r="G22" s="8">
        <v>0.90155691688627437</v>
      </c>
    </row>
    <row r="23" spans="2:11">
      <c r="B23" s="5" t="s">
        <v>212</v>
      </c>
      <c r="C23" s="6">
        <v>13</v>
      </c>
      <c r="D23" s="8">
        <v>0.7835347536153846</v>
      </c>
      <c r="E23" s="8">
        <v>7.8406305792832573E-2</v>
      </c>
      <c r="F23" s="8">
        <v>0.78986680191629299</v>
      </c>
      <c r="G23" s="8">
        <v>0.72045931845837752</v>
      </c>
    </row>
    <row r="24" spans="2:11">
      <c r="B24" s="5" t="s">
        <v>213</v>
      </c>
      <c r="C24" s="6">
        <v>4</v>
      </c>
      <c r="D24" s="8">
        <v>0.82499999999999996</v>
      </c>
      <c r="E24" s="8">
        <v>8.2259751195020464E-2</v>
      </c>
      <c r="F24" s="8">
        <v>0.83350746268656717</v>
      </c>
      <c r="G24" s="8">
        <v>0.72707243680269518</v>
      </c>
    </row>
    <row r="25" spans="2:11">
      <c r="B25" s="14" t="s">
        <v>239</v>
      </c>
      <c r="C25" s="6"/>
      <c r="D25" s="25" t="s">
        <v>222</v>
      </c>
      <c r="E25" s="25"/>
      <c r="F25" s="25" t="s">
        <v>223</v>
      </c>
      <c r="G25" s="25"/>
    </row>
    <row r="26" spans="2:11">
      <c r="B26" s="5" t="s">
        <v>220</v>
      </c>
      <c r="C26" s="6">
        <v>20</v>
      </c>
      <c r="D26" s="8">
        <v>0.78585000000000005</v>
      </c>
      <c r="E26" s="8">
        <v>7.6960191350019275E-2</v>
      </c>
      <c r="F26" s="8">
        <v>0.79732739654269247</v>
      </c>
      <c r="G26" s="8">
        <v>0.69308085565981992</v>
      </c>
    </row>
    <row r="27" spans="2:11">
      <c r="B27" s="5" t="s">
        <v>221</v>
      </c>
      <c r="C27" s="6">
        <v>16</v>
      </c>
      <c r="D27" s="8">
        <v>0.77787198731249996</v>
      </c>
      <c r="E27" s="8">
        <v>0.11092356489329597</v>
      </c>
      <c r="F27" s="8">
        <v>0.77466445197256861</v>
      </c>
      <c r="G27" s="8">
        <v>1.071506295631228</v>
      </c>
    </row>
    <row r="28" spans="2:11">
      <c r="B28" s="14" t="s">
        <v>240</v>
      </c>
      <c r="C28" s="6"/>
      <c r="D28" s="25" t="s">
        <v>224</v>
      </c>
      <c r="E28" s="25"/>
      <c r="F28" s="25" t="s">
        <v>225</v>
      </c>
      <c r="G28" s="25"/>
    </row>
    <row r="29" spans="2:11">
      <c r="B29" s="5" t="s">
        <v>220</v>
      </c>
      <c r="C29" s="6">
        <v>43</v>
      </c>
      <c r="D29" s="8">
        <v>0.7731860465116277</v>
      </c>
      <c r="E29" s="8">
        <v>9.2739074780486305E-2</v>
      </c>
      <c r="F29" s="8">
        <v>0.76729551929551931</v>
      </c>
      <c r="G29" s="8">
        <v>0.90343307935267836</v>
      </c>
    </row>
    <row r="30" spans="2:11">
      <c r="B30" s="17" t="s">
        <v>221</v>
      </c>
      <c r="C30" s="18">
        <v>2</v>
      </c>
      <c r="D30" s="19">
        <v>0.81547589849999991</v>
      </c>
      <c r="E30" s="19">
        <v>6.3980456988524462E-3</v>
      </c>
      <c r="F30" s="19">
        <v>0.81636700940151508</v>
      </c>
      <c r="G30" s="19">
        <v>0.10191939713601914</v>
      </c>
    </row>
    <row r="31" spans="2:11">
      <c r="B31" s="5"/>
      <c r="C31" s="6"/>
      <c r="D31" s="8"/>
      <c r="E31" s="8"/>
      <c r="F31" s="8"/>
      <c r="G31" s="8"/>
    </row>
    <row r="33" spans="2:11">
      <c r="D33" t="s">
        <v>197</v>
      </c>
      <c r="H33" t="s">
        <v>198</v>
      </c>
    </row>
    <row r="34" spans="2:11">
      <c r="C34" t="s">
        <v>4</v>
      </c>
      <c r="D34" t="s">
        <v>232</v>
      </c>
      <c r="E34" t="s">
        <v>233</v>
      </c>
      <c r="F34" t="s">
        <v>234</v>
      </c>
      <c r="G34" t="s">
        <v>199</v>
      </c>
      <c r="H34" t="s">
        <v>232</v>
      </c>
      <c r="I34" t="s">
        <v>233</v>
      </c>
      <c r="J34" t="s">
        <v>234</v>
      </c>
      <c r="K34" t="s">
        <v>199</v>
      </c>
    </row>
    <row r="35" spans="2:11">
      <c r="B35" s="5" t="s">
        <v>226</v>
      </c>
      <c r="C35" s="6">
        <v>40</v>
      </c>
      <c r="D35" s="8">
        <v>14.55</v>
      </c>
      <c r="E35" s="8">
        <v>15.130119392143371</v>
      </c>
      <c r="F35" s="9">
        <v>-0.19084411519823172</v>
      </c>
      <c r="G35" s="10">
        <v>0.11907769840360913</v>
      </c>
      <c r="H35" s="8">
        <v>13.09763779527559</v>
      </c>
      <c r="I35" s="8">
        <v>142.15535729870325</v>
      </c>
      <c r="J35" s="9">
        <v>-6.2409242325045536E-2</v>
      </c>
      <c r="K35" s="10">
        <v>0.35102014482134275</v>
      </c>
    </row>
    <row r="36" spans="2:11">
      <c r="B36" s="5" t="s">
        <v>227</v>
      </c>
      <c r="C36" s="6">
        <v>40</v>
      </c>
      <c r="D36" s="8">
        <v>73.099999999999994</v>
      </c>
      <c r="E36" s="8">
        <v>48.663048688838934</v>
      </c>
      <c r="F36" s="9">
        <v>0.16716211346212914</v>
      </c>
      <c r="G36" s="10">
        <v>0.15127554808385277</v>
      </c>
      <c r="H36" s="8">
        <v>64.792650918635175</v>
      </c>
      <c r="I36" s="8">
        <v>372.8962251401004</v>
      </c>
      <c r="J36" s="9">
        <v>0.12452932624748228</v>
      </c>
      <c r="K36" s="10">
        <v>0.22195554435597464</v>
      </c>
    </row>
    <row r="37" spans="2:11">
      <c r="B37" s="5" t="s">
        <v>228</v>
      </c>
      <c r="C37" s="6">
        <v>39</v>
      </c>
      <c r="D37" s="8">
        <v>6.8974358974358978</v>
      </c>
      <c r="E37" s="8">
        <v>3.5003373656569603</v>
      </c>
      <c r="F37" s="9">
        <v>0.13445849607694971</v>
      </c>
      <c r="G37" s="10">
        <v>0.20722466929634398</v>
      </c>
      <c r="H37" s="8">
        <v>6.2461197339246119</v>
      </c>
      <c r="I37" s="8">
        <v>24.439746357260653</v>
      </c>
      <c r="J37" s="9">
        <v>3.0170075241316579E-2</v>
      </c>
      <c r="K37" s="10">
        <v>0.42766448944891788</v>
      </c>
    </row>
    <row r="38" spans="2:11">
      <c r="B38" s="5" t="s">
        <v>229</v>
      </c>
      <c r="C38" s="6">
        <v>39</v>
      </c>
      <c r="D38" s="8">
        <v>8.1538461538461533</v>
      </c>
      <c r="E38" s="8">
        <v>5.2089925358812321</v>
      </c>
      <c r="F38" s="9">
        <v>-0.14653745998415352</v>
      </c>
      <c r="G38" s="10">
        <v>0.18668706366799281</v>
      </c>
      <c r="H38" s="8">
        <v>7.6441241685144128</v>
      </c>
      <c r="I38" s="8">
        <v>47.449989027887504</v>
      </c>
      <c r="J38" s="9">
        <v>-0.15434983613545011</v>
      </c>
      <c r="K38" s="10">
        <v>0.17407292314387712</v>
      </c>
    </row>
  </sheetData>
  <mergeCells count="17">
    <mergeCell ref="D3:E3"/>
    <mergeCell ref="F3:G3"/>
    <mergeCell ref="B3:B4"/>
    <mergeCell ref="C3:C4"/>
    <mergeCell ref="D21:E21"/>
    <mergeCell ref="F21:G21"/>
    <mergeCell ref="D25:E25"/>
    <mergeCell ref="F25:G25"/>
    <mergeCell ref="D28:E28"/>
    <mergeCell ref="F28:G28"/>
    <mergeCell ref="D5:E5"/>
    <mergeCell ref="D8:E8"/>
    <mergeCell ref="F8:G8"/>
    <mergeCell ref="D11:E11"/>
    <mergeCell ref="F11:G11"/>
    <mergeCell ref="D16:E16"/>
    <mergeCell ref="F16:G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5:G156"/>
  <sheetViews>
    <sheetView workbookViewId="0"/>
  </sheetViews>
  <sheetFormatPr defaultRowHeight="15"/>
  <cols>
    <col min="2" max="2" width="48" bestFit="1" customWidth="1"/>
    <col min="4" max="4" width="22" customWidth="1"/>
  </cols>
  <sheetData>
    <row r="5" spans="3:3">
      <c r="C5">
        <v>4</v>
      </c>
    </row>
    <row r="6" spans="3:3">
      <c r="C6">
        <v>2</v>
      </c>
    </row>
    <row r="7" spans="3:3">
      <c r="C7">
        <v>5</v>
      </c>
    </row>
    <row r="8" spans="3:3">
      <c r="C8">
        <v>6</v>
      </c>
    </row>
    <row r="9" spans="3:3">
      <c r="C9">
        <v>6</v>
      </c>
    </row>
    <row r="10" spans="3:3">
      <c r="C10">
        <v>2</v>
      </c>
    </row>
    <row r="11" spans="3:3">
      <c r="C11">
        <v>2</v>
      </c>
    </row>
    <row r="12" spans="3:3">
      <c r="C12">
        <v>2</v>
      </c>
    </row>
    <row r="13" spans="3:3">
      <c r="C13">
        <v>2</v>
      </c>
    </row>
    <row r="14" spans="3:3">
      <c r="C14">
        <v>6</v>
      </c>
    </row>
    <row r="15" spans="3:3">
      <c r="C15">
        <v>3</v>
      </c>
    </row>
    <row r="16" spans="3:3">
      <c r="C16">
        <v>2</v>
      </c>
    </row>
    <row r="17" spans="3:3">
      <c r="C17">
        <v>6</v>
      </c>
    </row>
    <row r="18" spans="3:3">
      <c r="C18">
        <v>3</v>
      </c>
    </row>
    <row r="19" spans="3:3">
      <c r="C19">
        <v>3</v>
      </c>
    </row>
    <row r="20" spans="3:3">
      <c r="C20">
        <v>3</v>
      </c>
    </row>
    <row r="21" spans="3:3">
      <c r="C21">
        <v>1</v>
      </c>
    </row>
    <row r="22" spans="3:3">
      <c r="C22">
        <v>1</v>
      </c>
    </row>
    <row r="23" spans="3:3">
      <c r="C23">
        <v>2</v>
      </c>
    </row>
    <row r="24" spans="3:3">
      <c r="C24">
        <v>2</v>
      </c>
    </row>
    <row r="25" spans="3:3">
      <c r="C25">
        <v>2</v>
      </c>
    </row>
    <row r="26" spans="3:3">
      <c r="C26">
        <v>2</v>
      </c>
    </row>
    <row r="27" spans="3:3">
      <c r="C27">
        <v>2</v>
      </c>
    </row>
    <row r="28" spans="3:3">
      <c r="C28">
        <v>2</v>
      </c>
    </row>
    <row r="29" spans="3:3">
      <c r="C29">
        <v>4</v>
      </c>
    </row>
    <row r="30" spans="3:3">
      <c r="C30">
        <v>4</v>
      </c>
    </row>
    <row r="31" spans="3:3">
      <c r="C31">
        <v>4</v>
      </c>
    </row>
    <row r="32" spans="3:3">
      <c r="C32">
        <v>4</v>
      </c>
    </row>
    <row r="33" spans="3:3">
      <c r="C33">
        <v>4</v>
      </c>
    </row>
    <row r="34" spans="3:3">
      <c r="C34">
        <v>4</v>
      </c>
    </row>
    <row r="35" spans="3:3">
      <c r="C35">
        <v>2</v>
      </c>
    </row>
    <row r="36" spans="3:3">
      <c r="C36">
        <v>2</v>
      </c>
    </row>
    <row r="37" spans="3:3">
      <c r="C37">
        <v>2</v>
      </c>
    </row>
    <row r="38" spans="3:3">
      <c r="C38">
        <v>1</v>
      </c>
    </row>
    <row r="39" spans="3:3">
      <c r="C39">
        <v>3</v>
      </c>
    </row>
    <row r="40" spans="3:3">
      <c r="C40">
        <v>2</v>
      </c>
    </row>
    <row r="41" spans="3:3">
      <c r="C41">
        <v>2</v>
      </c>
    </row>
    <row r="42" spans="3:3">
      <c r="C42">
        <v>6</v>
      </c>
    </row>
    <row r="43" spans="3:3">
      <c r="C43">
        <v>6</v>
      </c>
    </row>
    <row r="44" spans="3:3">
      <c r="C44">
        <v>1</v>
      </c>
    </row>
    <row r="45" spans="3:3">
      <c r="C45">
        <v>1</v>
      </c>
    </row>
    <row r="46" spans="3:3">
      <c r="C46">
        <v>6</v>
      </c>
    </row>
    <row r="47" spans="3:3">
      <c r="C47">
        <v>4</v>
      </c>
    </row>
    <row r="48" spans="3:3">
      <c r="C48">
        <v>4</v>
      </c>
    </row>
    <row r="49" spans="3:3">
      <c r="C49">
        <v>4</v>
      </c>
    </row>
    <row r="50" spans="3:3">
      <c r="C50">
        <v>4</v>
      </c>
    </row>
    <row r="51" spans="3:3">
      <c r="C51">
        <v>2</v>
      </c>
    </row>
    <row r="52" spans="3:3">
      <c r="C52">
        <v>2</v>
      </c>
    </row>
    <row r="53" spans="3:3">
      <c r="C53">
        <v>3</v>
      </c>
    </row>
    <row r="54" spans="3:3">
      <c r="C54">
        <v>4</v>
      </c>
    </row>
    <row r="55" spans="3:3">
      <c r="C55">
        <v>6</v>
      </c>
    </row>
    <row r="56" spans="3:3">
      <c r="C56">
        <v>4</v>
      </c>
    </row>
    <row r="57" spans="3:3">
      <c r="C57">
        <v>1</v>
      </c>
    </row>
    <row r="58" spans="3:3">
      <c r="C58">
        <v>2</v>
      </c>
    </row>
    <row r="59" spans="3:3">
      <c r="C59">
        <v>2</v>
      </c>
    </row>
    <row r="60" spans="3:3">
      <c r="C60">
        <v>2</v>
      </c>
    </row>
    <row r="61" spans="3:3">
      <c r="C61">
        <v>1</v>
      </c>
    </row>
    <row r="62" spans="3:3">
      <c r="C62">
        <v>1</v>
      </c>
    </row>
    <row r="63" spans="3:3">
      <c r="C63">
        <v>1</v>
      </c>
    </row>
    <row r="64" spans="3:3">
      <c r="C64">
        <v>1</v>
      </c>
    </row>
    <row r="65" spans="2:7">
      <c r="C65">
        <v>6</v>
      </c>
    </row>
    <row r="66" spans="2:7">
      <c r="C66">
        <v>6</v>
      </c>
    </row>
    <row r="67" spans="2:7">
      <c r="C67">
        <v>1</v>
      </c>
    </row>
    <row r="68" spans="2:7">
      <c r="C68">
        <v>1</v>
      </c>
    </row>
    <row r="69" spans="2:7">
      <c r="C69">
        <v>5</v>
      </c>
    </row>
    <row r="70" spans="2:7">
      <c r="B70">
        <v>1</v>
      </c>
      <c r="C70">
        <f>COUNTIF($C$5:$C$69,B70)</f>
        <v>12</v>
      </c>
    </row>
    <row r="71" spans="2:7">
      <c r="B71">
        <v>2</v>
      </c>
      <c r="C71">
        <f t="shared" ref="C71:C75" si="0">COUNTIF($C$5:$C$69,B71)</f>
        <v>22</v>
      </c>
    </row>
    <row r="72" spans="2:7">
      <c r="B72">
        <v>3</v>
      </c>
      <c r="C72">
        <f t="shared" si="0"/>
        <v>6</v>
      </c>
    </row>
    <row r="73" spans="2:7">
      <c r="B73">
        <v>4</v>
      </c>
      <c r="C73">
        <f t="shared" si="0"/>
        <v>13</v>
      </c>
    </row>
    <row r="74" spans="2:7">
      <c r="B74">
        <v>5</v>
      </c>
      <c r="C74">
        <f t="shared" si="0"/>
        <v>2</v>
      </c>
    </row>
    <row r="75" spans="2:7">
      <c r="B75">
        <v>6</v>
      </c>
      <c r="C75">
        <f t="shared" si="0"/>
        <v>10</v>
      </c>
    </row>
    <row r="79" spans="2:7">
      <c r="B79" t="s">
        <v>8</v>
      </c>
      <c r="C79" t="s">
        <v>244</v>
      </c>
      <c r="D79" t="s">
        <v>9</v>
      </c>
    </row>
    <row r="80" spans="2:7">
      <c r="B80" t="s">
        <v>72</v>
      </c>
      <c r="C80">
        <v>1</v>
      </c>
      <c r="D80">
        <v>0.84</v>
      </c>
      <c r="F80">
        <f>AVERAGE(D80:D89)</f>
        <v>0.74149999999999994</v>
      </c>
      <c r="G80">
        <f>(STDEV(D80:D89))</f>
        <v>8.8004103439682416E-2</v>
      </c>
    </row>
    <row r="81" spans="2:7">
      <c r="B81" t="s">
        <v>72</v>
      </c>
      <c r="C81">
        <v>1</v>
      </c>
      <c r="D81">
        <v>0.84</v>
      </c>
    </row>
    <row r="82" spans="2:7">
      <c r="B82" t="s">
        <v>72</v>
      </c>
      <c r="C82">
        <v>1</v>
      </c>
      <c r="D82">
        <v>0.65999999999999992</v>
      </c>
    </row>
    <row r="83" spans="2:7">
      <c r="B83" t="s">
        <v>72</v>
      </c>
      <c r="C83">
        <v>1</v>
      </c>
      <c r="D83">
        <v>0.81</v>
      </c>
    </row>
    <row r="84" spans="2:7">
      <c r="B84" t="s">
        <v>72</v>
      </c>
      <c r="C84">
        <v>1</v>
      </c>
      <c r="D84">
        <v>0.74</v>
      </c>
    </row>
    <row r="85" spans="2:7">
      <c r="B85" t="s">
        <v>73</v>
      </c>
      <c r="C85">
        <v>1</v>
      </c>
      <c r="D85">
        <v>0.67</v>
      </c>
    </row>
    <row r="86" spans="2:7">
      <c r="B86" t="s">
        <v>110</v>
      </c>
      <c r="C86">
        <v>1</v>
      </c>
      <c r="D86">
        <v>0.64999999999999991</v>
      </c>
    </row>
    <row r="87" spans="2:7">
      <c r="B87" t="s">
        <v>110</v>
      </c>
      <c r="C87">
        <v>1</v>
      </c>
      <c r="D87">
        <v>0.73</v>
      </c>
    </row>
    <row r="88" spans="2:7">
      <c r="B88" t="s">
        <v>110</v>
      </c>
      <c r="C88">
        <v>1</v>
      </c>
      <c r="D88">
        <v>0.625</v>
      </c>
    </row>
    <row r="89" spans="2:7">
      <c r="B89" t="s">
        <v>110</v>
      </c>
      <c r="C89">
        <v>1</v>
      </c>
      <c r="D89">
        <v>0.85</v>
      </c>
    </row>
    <row r="90" spans="2:7">
      <c r="B90" t="s">
        <v>72</v>
      </c>
      <c r="C90">
        <v>1</v>
      </c>
      <c r="D90" t="s">
        <v>23</v>
      </c>
    </row>
    <row r="91" spans="2:7">
      <c r="B91" t="s">
        <v>72</v>
      </c>
      <c r="C91">
        <v>1</v>
      </c>
      <c r="D91" t="s">
        <v>23</v>
      </c>
    </row>
    <row r="92" spans="2:7">
      <c r="B92" t="s">
        <v>28</v>
      </c>
      <c r="C92">
        <v>2</v>
      </c>
      <c r="D92">
        <v>0.85499999999999998</v>
      </c>
      <c r="F92">
        <f>AVERAGE(D92:D113)</f>
        <v>0.82682101893785254</v>
      </c>
      <c r="G92">
        <f>STDEV(D92:D113)</f>
        <v>5.8908323215766209E-2</v>
      </c>
    </row>
    <row r="93" spans="2:7">
      <c r="B93" t="s">
        <v>42</v>
      </c>
      <c r="C93">
        <v>2</v>
      </c>
      <c r="D93">
        <v>0.83500000000000008</v>
      </c>
    </row>
    <row r="94" spans="2:7">
      <c r="B94" t="s">
        <v>42</v>
      </c>
      <c r="C94">
        <v>2</v>
      </c>
      <c r="D94">
        <v>0.84</v>
      </c>
    </row>
    <row r="95" spans="2:7">
      <c r="B95" t="s">
        <v>42</v>
      </c>
      <c r="C95">
        <v>2</v>
      </c>
      <c r="D95">
        <v>0.8</v>
      </c>
    </row>
    <row r="96" spans="2:7">
      <c r="B96" t="s">
        <v>42</v>
      </c>
      <c r="C96">
        <v>2</v>
      </c>
      <c r="D96">
        <v>0.89</v>
      </c>
    </row>
    <row r="97" spans="2:4">
      <c r="B97" t="s">
        <v>28</v>
      </c>
      <c r="C97">
        <v>2</v>
      </c>
      <c r="D97">
        <v>0.82</v>
      </c>
    </row>
    <row r="98" spans="2:4">
      <c r="B98" t="s">
        <v>42</v>
      </c>
      <c r="C98">
        <v>2</v>
      </c>
      <c r="D98">
        <v>0.93</v>
      </c>
    </row>
    <row r="99" spans="2:4">
      <c r="B99" t="s">
        <v>42</v>
      </c>
      <c r="C99">
        <v>2</v>
      </c>
      <c r="D99">
        <v>0.78</v>
      </c>
    </row>
    <row r="100" spans="2:4">
      <c r="B100" t="s">
        <v>42</v>
      </c>
      <c r="C100">
        <v>2</v>
      </c>
      <c r="D100">
        <v>0.8</v>
      </c>
    </row>
    <row r="101" spans="2:4">
      <c r="B101" t="s">
        <v>42</v>
      </c>
      <c r="C101">
        <v>2</v>
      </c>
      <c r="D101">
        <v>0.75</v>
      </c>
    </row>
    <row r="102" spans="2:4">
      <c r="B102" t="s">
        <v>42</v>
      </c>
      <c r="C102">
        <v>2</v>
      </c>
      <c r="D102">
        <v>0.9</v>
      </c>
    </row>
    <row r="103" spans="2:4">
      <c r="B103" t="s">
        <v>28</v>
      </c>
      <c r="C103">
        <v>2</v>
      </c>
      <c r="D103">
        <v>0.89</v>
      </c>
    </row>
    <row r="104" spans="2:4">
      <c r="B104" t="s">
        <v>117</v>
      </c>
      <c r="C104">
        <v>2</v>
      </c>
      <c r="D104">
        <v>0.82976903336184771</v>
      </c>
    </row>
    <row r="105" spans="2:4">
      <c r="B105" t="s">
        <v>117</v>
      </c>
      <c r="C105">
        <v>2</v>
      </c>
      <c r="D105">
        <v>0.8764044943820225</v>
      </c>
    </row>
    <row r="106" spans="2:4">
      <c r="B106" t="s">
        <v>117</v>
      </c>
      <c r="C106">
        <v>2</v>
      </c>
      <c r="D106">
        <v>0.88888888888888895</v>
      </c>
    </row>
    <row r="107" spans="2:4">
      <c r="B107" t="s">
        <v>28</v>
      </c>
      <c r="C107">
        <v>2</v>
      </c>
      <c r="D107">
        <v>0.8</v>
      </c>
    </row>
    <row r="108" spans="2:4">
      <c r="B108" t="s">
        <v>28</v>
      </c>
      <c r="C108">
        <v>2</v>
      </c>
      <c r="D108">
        <v>0.86</v>
      </c>
    </row>
    <row r="109" spans="2:4">
      <c r="B109" t="s">
        <v>28</v>
      </c>
      <c r="C109">
        <v>2</v>
      </c>
      <c r="D109">
        <v>0.78500000000000003</v>
      </c>
    </row>
    <row r="110" spans="2:4">
      <c r="B110" t="s">
        <v>141</v>
      </c>
      <c r="C110">
        <v>2</v>
      </c>
      <c r="D110">
        <v>0.69</v>
      </c>
    </row>
    <row r="111" spans="2:4">
      <c r="B111" t="s">
        <v>42</v>
      </c>
      <c r="C111">
        <v>2</v>
      </c>
      <c r="D111">
        <v>0.73</v>
      </c>
    </row>
    <row r="112" spans="2:4">
      <c r="B112" t="s">
        <v>42</v>
      </c>
      <c r="C112">
        <v>2</v>
      </c>
      <c r="D112">
        <v>0.81</v>
      </c>
    </row>
    <row r="113" spans="2:7">
      <c r="B113" t="s">
        <v>28</v>
      </c>
      <c r="C113">
        <v>2</v>
      </c>
      <c r="D113">
        <v>0.83</v>
      </c>
    </row>
    <row r="114" spans="2:7">
      <c r="B114" t="s">
        <v>53</v>
      </c>
      <c r="C114">
        <v>3</v>
      </c>
      <c r="D114">
        <v>0.88</v>
      </c>
      <c r="F114">
        <f>AVERAGE(D114:D119)</f>
        <v>0.78783333333333339</v>
      </c>
      <c r="G114">
        <f>STDEV(D114:D119)</f>
        <v>7.6290016821774428E-2</v>
      </c>
    </row>
    <row r="115" spans="2:7">
      <c r="B115" t="s">
        <v>53</v>
      </c>
      <c r="C115">
        <v>3</v>
      </c>
      <c r="D115">
        <v>0.78500000000000003</v>
      </c>
    </row>
    <row r="116" spans="2:7">
      <c r="B116" t="s">
        <v>53</v>
      </c>
      <c r="C116">
        <v>3</v>
      </c>
      <c r="D116">
        <v>0.71</v>
      </c>
    </row>
    <row r="117" spans="2:7">
      <c r="B117" t="s">
        <v>53</v>
      </c>
      <c r="C117">
        <v>3</v>
      </c>
      <c r="D117">
        <v>0.8</v>
      </c>
    </row>
    <row r="118" spans="2:7">
      <c r="B118" t="s">
        <v>53</v>
      </c>
      <c r="C118">
        <v>3</v>
      </c>
      <c r="D118">
        <v>0.86</v>
      </c>
    </row>
    <row r="119" spans="2:7">
      <c r="B119" t="s">
        <v>157</v>
      </c>
      <c r="C119">
        <v>3</v>
      </c>
      <c r="D119">
        <v>0.69200000000000006</v>
      </c>
    </row>
    <row r="120" spans="2:7">
      <c r="B120" t="s">
        <v>101</v>
      </c>
      <c r="C120">
        <v>4</v>
      </c>
      <c r="D120">
        <v>0.57999999999999996</v>
      </c>
      <c r="F120">
        <f>AVERAGE(D120:D132)</f>
        <v>0.66799999999999993</v>
      </c>
      <c r="G120">
        <f>STDEV(D120:D133)</f>
        <v>9.6547209366007053E-2</v>
      </c>
    </row>
    <row r="121" spans="2:7">
      <c r="B121" t="s">
        <v>101</v>
      </c>
      <c r="C121">
        <v>4</v>
      </c>
      <c r="D121" t="s">
        <v>23</v>
      </c>
    </row>
    <row r="122" spans="2:7">
      <c r="B122" t="s">
        <v>101</v>
      </c>
      <c r="C122">
        <v>4</v>
      </c>
      <c r="D122" t="s">
        <v>23</v>
      </c>
    </row>
    <row r="123" spans="2:7">
      <c r="B123" t="s">
        <v>101</v>
      </c>
      <c r="C123">
        <v>4</v>
      </c>
      <c r="D123">
        <v>0.82</v>
      </c>
    </row>
    <row r="124" spans="2:7">
      <c r="B124" t="s">
        <v>101</v>
      </c>
      <c r="C124">
        <v>4</v>
      </c>
      <c r="D124">
        <v>0.57999999999999996</v>
      </c>
    </row>
    <row r="125" spans="2:7">
      <c r="B125" t="s">
        <v>101</v>
      </c>
      <c r="C125">
        <v>4</v>
      </c>
      <c r="D125">
        <v>0.75</v>
      </c>
    </row>
    <row r="126" spans="2:7">
      <c r="B126" t="s">
        <v>101</v>
      </c>
      <c r="C126">
        <v>4</v>
      </c>
      <c r="D126">
        <v>0.78</v>
      </c>
    </row>
    <row r="127" spans="2:7">
      <c r="B127" t="s">
        <v>101</v>
      </c>
      <c r="C127">
        <v>4</v>
      </c>
      <c r="D127">
        <v>0.7</v>
      </c>
    </row>
    <row r="128" spans="2:7">
      <c r="B128" t="s">
        <v>101</v>
      </c>
      <c r="C128">
        <v>4</v>
      </c>
      <c r="D128">
        <v>0.61</v>
      </c>
    </row>
    <row r="129" spans="2:4">
      <c r="B129" t="s">
        <v>101</v>
      </c>
      <c r="C129">
        <v>4</v>
      </c>
      <c r="D129">
        <v>0.59499999999999997</v>
      </c>
    </row>
    <row r="130" spans="2:4">
      <c r="B130" t="s">
        <v>101</v>
      </c>
      <c r="C130">
        <v>4</v>
      </c>
      <c r="D130">
        <v>0.6</v>
      </c>
    </row>
    <row r="131" spans="2:4">
      <c r="B131" t="s">
        <v>101</v>
      </c>
      <c r="C131">
        <v>4</v>
      </c>
      <c r="D131" t="s">
        <v>23</v>
      </c>
    </row>
    <row r="132" spans="2:4">
      <c r="B132" t="s">
        <v>101</v>
      </c>
      <c r="C132">
        <v>4</v>
      </c>
      <c r="D132">
        <v>0.66500000000000004</v>
      </c>
    </row>
    <row r="133" spans="2:4">
      <c r="B133" t="s">
        <v>46</v>
      </c>
      <c r="C133">
        <v>5</v>
      </c>
      <c r="D133">
        <v>0.82</v>
      </c>
    </row>
    <row r="134" spans="2:4">
      <c r="B134" t="s">
        <v>176</v>
      </c>
      <c r="C134">
        <v>5</v>
      </c>
      <c r="D134" t="s">
        <v>23</v>
      </c>
    </row>
    <row r="135" spans="2:4">
      <c r="B135" t="s">
        <v>23</v>
      </c>
      <c r="C135">
        <v>6</v>
      </c>
      <c r="D135" t="s">
        <v>23</v>
      </c>
    </row>
    <row r="136" spans="2:4">
      <c r="B136" t="s">
        <v>23</v>
      </c>
      <c r="C136">
        <v>6</v>
      </c>
      <c r="D136" t="s">
        <v>23</v>
      </c>
    </row>
    <row r="137" spans="2:4">
      <c r="B137" t="s">
        <v>23</v>
      </c>
      <c r="C137">
        <v>6</v>
      </c>
      <c r="D137" t="s">
        <v>23</v>
      </c>
    </row>
    <row r="138" spans="2:4">
      <c r="B138" t="s">
        <v>23</v>
      </c>
      <c r="C138">
        <v>6</v>
      </c>
      <c r="D138" t="s">
        <v>23</v>
      </c>
    </row>
    <row r="139" spans="2:4">
      <c r="B139" t="s">
        <v>23</v>
      </c>
      <c r="C139">
        <v>6</v>
      </c>
      <c r="D139" t="s">
        <v>23</v>
      </c>
    </row>
    <row r="140" spans="2:4">
      <c r="B140" t="s">
        <v>23</v>
      </c>
      <c r="C140">
        <v>6</v>
      </c>
      <c r="D140" t="s">
        <v>23</v>
      </c>
    </row>
    <row r="141" spans="2:4">
      <c r="B141" t="s">
        <v>23</v>
      </c>
      <c r="C141">
        <v>6</v>
      </c>
      <c r="D141" t="s">
        <v>23</v>
      </c>
    </row>
    <row r="142" spans="2:4">
      <c r="B142" t="s">
        <v>23</v>
      </c>
      <c r="C142">
        <v>6</v>
      </c>
      <c r="D142" t="s">
        <v>23</v>
      </c>
    </row>
    <row r="143" spans="2:4">
      <c r="B143" t="s">
        <v>23</v>
      </c>
      <c r="C143">
        <v>6</v>
      </c>
      <c r="D143" t="s">
        <v>23</v>
      </c>
    </row>
    <row r="144" spans="2:4">
      <c r="B144" t="s">
        <v>23</v>
      </c>
      <c r="C144">
        <v>6</v>
      </c>
      <c r="D144" t="s">
        <v>23</v>
      </c>
    </row>
    <row r="150" spans="5:5" ht="15.75" thickBot="1"/>
    <row r="151" spans="5:5" ht="15.75" thickBot="1">
      <c r="E151" s="21">
        <v>10</v>
      </c>
    </row>
    <row r="152" spans="5:5" ht="15.75" thickBot="1">
      <c r="E152" s="22">
        <v>22</v>
      </c>
    </row>
    <row r="153" spans="5:5" ht="15.75" thickBot="1">
      <c r="E153" s="22">
        <v>6</v>
      </c>
    </row>
    <row r="154" spans="5:5" ht="15.75" thickBot="1">
      <c r="E154" s="22">
        <v>10</v>
      </c>
    </row>
    <row r="155" spans="5:5" ht="15.75" thickBot="1">
      <c r="E155" s="22">
        <v>1</v>
      </c>
    </row>
    <row r="156" spans="5:5" ht="15.75" thickBot="1">
      <c r="E156" s="22">
        <v>0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N127"/>
  <sheetViews>
    <sheetView workbookViewId="0"/>
  </sheetViews>
  <sheetFormatPr defaultRowHeight="8.25"/>
  <cols>
    <col min="1" max="1" width="20" style="23" customWidth="1"/>
    <col min="2" max="2" width="5.140625" style="23" customWidth="1"/>
    <col min="3" max="3" width="4.140625" style="23" customWidth="1"/>
    <col min="4" max="4" width="4.42578125" style="23" bestFit="1" customWidth="1"/>
    <col min="5" max="5" width="5.140625" style="23" customWidth="1"/>
    <col min="6" max="6" width="6.7109375" style="23" customWidth="1"/>
    <col min="7" max="7" width="11.7109375" style="23" bestFit="1" customWidth="1"/>
    <col min="8" max="8" width="12.28515625" style="23" customWidth="1"/>
    <col min="9" max="9" width="13.42578125" style="23" customWidth="1"/>
    <col min="10" max="10" width="9.140625" style="23" customWidth="1"/>
    <col min="11" max="11" width="11.7109375" style="23" customWidth="1"/>
    <col min="12" max="12" width="5.28515625" style="23" customWidth="1"/>
    <col min="13" max="16384" width="9.140625" style="23"/>
  </cols>
  <sheetData>
    <row r="1" spans="1:13">
      <c r="A1" s="23" t="s">
        <v>0</v>
      </c>
      <c r="K1" s="23" t="s">
        <v>22</v>
      </c>
    </row>
    <row r="2" spans="1:13">
      <c r="A2" s="23" t="s">
        <v>1</v>
      </c>
    </row>
    <row r="4" spans="1:13">
      <c r="A4" s="23" t="s">
        <v>2</v>
      </c>
      <c r="B4" s="23" t="s">
        <v>3</v>
      </c>
      <c r="C4" s="23" t="s">
        <v>6</v>
      </c>
      <c r="D4" s="23" t="s">
        <v>4</v>
      </c>
      <c r="E4" s="23" t="s">
        <v>5</v>
      </c>
      <c r="F4" s="23" t="s">
        <v>10</v>
      </c>
      <c r="G4" s="23" t="s">
        <v>13</v>
      </c>
      <c r="H4" s="23" t="s">
        <v>11</v>
      </c>
      <c r="I4" s="23" t="s">
        <v>12</v>
      </c>
      <c r="J4" s="23" t="s">
        <v>7</v>
      </c>
      <c r="K4" s="23" t="s">
        <v>8</v>
      </c>
      <c r="L4" s="23" t="s">
        <v>9</v>
      </c>
    </row>
    <row r="5" spans="1:13">
      <c r="A5" s="23" t="s">
        <v>17</v>
      </c>
      <c r="B5" s="23">
        <v>1</v>
      </c>
      <c r="C5" s="23">
        <v>1</v>
      </c>
      <c r="D5" s="23">
        <v>212</v>
      </c>
      <c r="E5" s="23">
        <v>2</v>
      </c>
      <c r="F5" s="23" t="s">
        <v>18</v>
      </c>
      <c r="G5" s="23" t="s">
        <v>245</v>
      </c>
      <c r="H5" s="23" t="s">
        <v>19</v>
      </c>
      <c r="I5" s="23" t="s">
        <v>20</v>
      </c>
      <c r="J5" s="24">
        <v>0.59</v>
      </c>
      <c r="K5" s="23" t="s">
        <v>47</v>
      </c>
      <c r="L5" s="24">
        <f xml:space="preserve"> J5</f>
        <v>0.59</v>
      </c>
      <c r="M5" s="23" t="s">
        <v>182</v>
      </c>
    </row>
    <row r="6" spans="1:13">
      <c r="F6" s="23" t="s">
        <v>18</v>
      </c>
      <c r="G6" s="23" t="s">
        <v>245</v>
      </c>
      <c r="H6" s="23" t="s">
        <v>19</v>
      </c>
      <c r="I6" s="23" t="s">
        <v>21</v>
      </c>
      <c r="J6" s="24">
        <v>0.56999999999999995</v>
      </c>
      <c r="K6" s="23" t="s">
        <v>47</v>
      </c>
      <c r="L6" s="24">
        <f xml:space="preserve"> J6</f>
        <v>0.56999999999999995</v>
      </c>
      <c r="M6" s="23" t="s">
        <v>182</v>
      </c>
    </row>
    <row r="7" spans="1:13">
      <c r="A7" s="23" t="s">
        <v>25</v>
      </c>
      <c r="B7" s="23">
        <v>1</v>
      </c>
      <c r="C7" s="23">
        <v>1</v>
      </c>
      <c r="D7" s="23">
        <v>139</v>
      </c>
      <c r="E7" s="23">
        <v>2</v>
      </c>
      <c r="F7" s="23" t="s">
        <v>18</v>
      </c>
      <c r="G7" s="23" t="s">
        <v>207</v>
      </c>
      <c r="H7" s="23" t="s">
        <v>26</v>
      </c>
      <c r="I7" s="23" t="s">
        <v>27</v>
      </c>
      <c r="J7" s="23">
        <v>0.89</v>
      </c>
      <c r="K7" s="23" t="s">
        <v>28</v>
      </c>
      <c r="L7" s="23">
        <f xml:space="preserve"> J7</f>
        <v>0.89</v>
      </c>
    </row>
    <row r="8" spans="1:13">
      <c r="F8" s="23" t="s">
        <v>18</v>
      </c>
      <c r="G8" s="23" t="s">
        <v>207</v>
      </c>
      <c r="H8" s="23" t="s">
        <v>26</v>
      </c>
      <c r="I8" s="23" t="s">
        <v>27</v>
      </c>
      <c r="J8" s="23">
        <v>0.82</v>
      </c>
      <c r="K8" s="23" t="s">
        <v>28</v>
      </c>
      <c r="L8" s="23">
        <f xml:space="preserve"> J8</f>
        <v>0.82</v>
      </c>
    </row>
    <row r="9" spans="1:13">
      <c r="A9" s="23" t="s">
        <v>29</v>
      </c>
      <c r="B9" s="23">
        <v>1</v>
      </c>
      <c r="C9" s="23">
        <v>1</v>
      </c>
      <c r="D9" s="23">
        <v>316</v>
      </c>
      <c r="E9" s="23">
        <v>1</v>
      </c>
      <c r="F9" s="23" t="s">
        <v>18</v>
      </c>
      <c r="G9" s="23" t="s">
        <v>246</v>
      </c>
      <c r="H9" s="23" t="s">
        <v>30</v>
      </c>
      <c r="I9" s="23" t="s">
        <v>57</v>
      </c>
      <c r="J9" s="23">
        <v>0.82</v>
      </c>
      <c r="K9" s="23" t="s">
        <v>46</v>
      </c>
      <c r="L9" s="23">
        <f xml:space="preserve"> J9</f>
        <v>0.82</v>
      </c>
    </row>
    <row r="10" spans="1:13">
      <c r="A10" s="23" t="s">
        <v>31</v>
      </c>
      <c r="B10" s="23">
        <v>1</v>
      </c>
      <c r="C10" s="23">
        <v>1</v>
      </c>
      <c r="D10" s="23">
        <v>50</v>
      </c>
      <c r="E10" s="23">
        <v>2</v>
      </c>
      <c r="F10" s="23" t="s">
        <v>18</v>
      </c>
      <c r="G10" s="23" t="s">
        <v>207</v>
      </c>
      <c r="H10" s="23" t="s">
        <v>26</v>
      </c>
      <c r="I10" s="23" t="s">
        <v>32</v>
      </c>
      <c r="J10" s="23">
        <v>0.86</v>
      </c>
      <c r="K10" s="23" t="s">
        <v>23</v>
      </c>
      <c r="L10" s="23" t="s">
        <v>23</v>
      </c>
    </row>
    <row r="11" spans="1:13">
      <c r="F11" s="23" t="s">
        <v>18</v>
      </c>
      <c r="G11" s="23" t="s">
        <v>207</v>
      </c>
      <c r="H11" s="23" t="s">
        <v>26</v>
      </c>
      <c r="I11" s="23" t="s">
        <v>33</v>
      </c>
      <c r="J11" s="23">
        <v>0.68</v>
      </c>
      <c r="K11" s="23" t="s">
        <v>23</v>
      </c>
      <c r="L11" s="23" t="s">
        <v>23</v>
      </c>
    </row>
    <row r="12" spans="1:13">
      <c r="C12" s="23">
        <v>2</v>
      </c>
      <c r="D12" s="23">
        <v>44</v>
      </c>
      <c r="E12" s="23">
        <v>2</v>
      </c>
      <c r="F12" s="23" t="s">
        <v>18</v>
      </c>
      <c r="G12" s="23" t="s">
        <v>207</v>
      </c>
      <c r="H12" s="23" t="s">
        <v>26</v>
      </c>
      <c r="I12" s="23" t="s">
        <v>32</v>
      </c>
      <c r="J12" s="23">
        <v>0.81</v>
      </c>
      <c r="K12" s="23" t="s">
        <v>23</v>
      </c>
      <c r="L12" s="23" t="s">
        <v>23</v>
      </c>
    </row>
    <row r="13" spans="1:13">
      <c r="F13" s="23" t="s">
        <v>18</v>
      </c>
      <c r="G13" s="23" t="s">
        <v>207</v>
      </c>
      <c r="H13" s="23" t="s">
        <v>26</v>
      </c>
      <c r="I13" s="23" t="s">
        <v>33</v>
      </c>
      <c r="J13" s="23">
        <v>0.79</v>
      </c>
      <c r="K13" s="23" t="s">
        <v>23</v>
      </c>
      <c r="L13" s="23" t="s">
        <v>23</v>
      </c>
    </row>
    <row r="14" spans="1:13">
      <c r="A14" s="23" t="s">
        <v>34</v>
      </c>
      <c r="B14" s="23">
        <v>1</v>
      </c>
      <c r="C14" s="23">
        <v>3</v>
      </c>
      <c r="D14" s="23">
        <v>21</v>
      </c>
      <c r="E14" s="23">
        <v>1</v>
      </c>
      <c r="F14" s="23" t="s">
        <v>18</v>
      </c>
      <c r="G14" s="23" t="s">
        <v>246</v>
      </c>
      <c r="H14" s="23" t="s">
        <v>41</v>
      </c>
      <c r="I14" s="23" t="s">
        <v>57</v>
      </c>
      <c r="J14" s="23">
        <v>0.81</v>
      </c>
      <c r="K14" s="23" t="s">
        <v>42</v>
      </c>
      <c r="L14" s="23">
        <f xml:space="preserve"> J14</f>
        <v>0.81</v>
      </c>
    </row>
    <row r="15" spans="1:13">
      <c r="D15" s="23">
        <v>46</v>
      </c>
      <c r="E15" s="23">
        <v>1</v>
      </c>
      <c r="F15" s="23" t="s">
        <v>18</v>
      </c>
      <c r="G15" s="23" t="s">
        <v>246</v>
      </c>
      <c r="H15" s="23" t="s">
        <v>41</v>
      </c>
      <c r="I15" s="23" t="s">
        <v>57</v>
      </c>
      <c r="J15" s="23">
        <v>0.84</v>
      </c>
      <c r="K15" s="23" t="s">
        <v>42</v>
      </c>
      <c r="L15" s="23">
        <f t="shared" ref="L15:L17" si="0" xml:space="preserve"> J15</f>
        <v>0.84</v>
      </c>
    </row>
    <row r="16" spans="1:13">
      <c r="D16" s="23">
        <v>50</v>
      </c>
      <c r="E16" s="23">
        <v>1</v>
      </c>
      <c r="F16" s="23" t="s">
        <v>18</v>
      </c>
      <c r="G16" s="23" t="s">
        <v>246</v>
      </c>
      <c r="H16" s="23" t="s">
        <v>41</v>
      </c>
      <c r="I16" s="23" t="s">
        <v>57</v>
      </c>
      <c r="J16" s="23">
        <v>0.8</v>
      </c>
      <c r="K16" s="23" t="s">
        <v>42</v>
      </c>
      <c r="L16" s="23">
        <f t="shared" si="0"/>
        <v>0.8</v>
      </c>
    </row>
    <row r="17" spans="1:14">
      <c r="D17" s="23">
        <v>19</v>
      </c>
      <c r="E17" s="23">
        <v>1</v>
      </c>
      <c r="F17" s="23" t="s">
        <v>18</v>
      </c>
      <c r="G17" s="23" t="s">
        <v>246</v>
      </c>
      <c r="H17" s="23" t="s">
        <v>41</v>
      </c>
      <c r="I17" s="23" t="s">
        <v>57</v>
      </c>
      <c r="J17" s="23">
        <v>0.89</v>
      </c>
      <c r="K17" s="23" t="s">
        <v>42</v>
      </c>
      <c r="L17" s="23">
        <f t="shared" si="0"/>
        <v>0.89</v>
      </c>
    </row>
    <row r="18" spans="1:14">
      <c r="A18" s="23" t="s">
        <v>43</v>
      </c>
      <c r="B18" s="23">
        <v>1</v>
      </c>
      <c r="C18" s="23">
        <v>1</v>
      </c>
      <c r="D18" s="23">
        <v>96</v>
      </c>
      <c r="E18" s="23">
        <v>1</v>
      </c>
      <c r="F18" s="23" t="s">
        <v>18</v>
      </c>
      <c r="G18" s="23" t="s">
        <v>246</v>
      </c>
      <c r="H18" s="23" t="s">
        <v>44</v>
      </c>
      <c r="I18" s="23" t="s">
        <v>57</v>
      </c>
      <c r="J18" s="23">
        <v>0.9</v>
      </c>
      <c r="K18" s="23" t="s">
        <v>23</v>
      </c>
      <c r="L18" s="23" t="s">
        <v>23</v>
      </c>
    </row>
    <row r="19" spans="1:14">
      <c r="A19" s="23" t="s">
        <v>48</v>
      </c>
      <c r="B19" s="23">
        <v>1</v>
      </c>
      <c r="C19" s="23">
        <v>1</v>
      </c>
      <c r="D19" s="23">
        <v>84</v>
      </c>
      <c r="E19" s="23">
        <v>1</v>
      </c>
      <c r="F19" s="23" t="s">
        <v>18</v>
      </c>
      <c r="G19" s="23" t="s">
        <v>207</v>
      </c>
      <c r="H19" s="23" t="s">
        <v>26</v>
      </c>
      <c r="I19" s="23" t="s">
        <v>57</v>
      </c>
      <c r="J19" s="23">
        <v>0.88</v>
      </c>
      <c r="K19" s="23" t="s">
        <v>53</v>
      </c>
      <c r="L19" s="23">
        <f xml:space="preserve"> J19</f>
        <v>0.88</v>
      </c>
    </row>
    <row r="20" spans="1:14">
      <c r="A20" s="23" t="s">
        <v>54</v>
      </c>
      <c r="B20" s="23">
        <v>1</v>
      </c>
      <c r="C20" s="23">
        <v>1</v>
      </c>
      <c r="D20" s="23">
        <v>88</v>
      </c>
      <c r="E20" s="23">
        <v>1</v>
      </c>
      <c r="F20" s="23" t="s">
        <v>18</v>
      </c>
      <c r="G20" s="23" t="s">
        <v>207</v>
      </c>
      <c r="H20" s="23" t="s">
        <v>26</v>
      </c>
      <c r="I20" s="23" t="s">
        <v>55</v>
      </c>
      <c r="J20" s="23">
        <v>0.82</v>
      </c>
      <c r="K20" s="23" t="s">
        <v>28</v>
      </c>
      <c r="L20" s="23">
        <f xml:space="preserve"> J20</f>
        <v>0.82</v>
      </c>
    </row>
    <row r="21" spans="1:14">
      <c r="A21" s="23" t="s">
        <v>58</v>
      </c>
      <c r="B21" s="23">
        <v>1</v>
      </c>
      <c r="C21" s="23">
        <v>1</v>
      </c>
      <c r="D21" s="23">
        <v>62</v>
      </c>
      <c r="E21" s="23">
        <v>1</v>
      </c>
      <c r="F21" s="23" t="s">
        <v>18</v>
      </c>
      <c r="G21" s="23" t="s">
        <v>246</v>
      </c>
      <c r="H21" s="23" t="s">
        <v>30</v>
      </c>
      <c r="I21" s="23" t="s">
        <v>57</v>
      </c>
      <c r="J21" s="23">
        <v>0.42</v>
      </c>
      <c r="K21" s="23" t="s">
        <v>23</v>
      </c>
      <c r="L21" s="23" t="s">
        <v>23</v>
      </c>
    </row>
    <row r="22" spans="1:14">
      <c r="A22" s="23" t="s">
        <v>59</v>
      </c>
      <c r="B22" s="23">
        <v>1</v>
      </c>
      <c r="C22" s="23">
        <v>1</v>
      </c>
      <c r="D22" s="23">
        <v>41</v>
      </c>
      <c r="E22" s="23">
        <v>2</v>
      </c>
      <c r="F22" s="23" t="s">
        <v>18</v>
      </c>
      <c r="G22" s="23" t="s">
        <v>207</v>
      </c>
      <c r="H22" s="23" t="s">
        <v>26</v>
      </c>
      <c r="I22" s="23" t="s">
        <v>60</v>
      </c>
      <c r="J22" s="23">
        <v>0.77</v>
      </c>
      <c r="K22" s="23" t="s">
        <v>53</v>
      </c>
      <c r="L22" s="23">
        <f t="shared" ref="L22:L38" si="1" xml:space="preserve"> J22</f>
        <v>0.77</v>
      </c>
      <c r="M22" s="23" t="s">
        <v>62</v>
      </c>
    </row>
    <row r="23" spans="1:14">
      <c r="F23" s="23" t="s">
        <v>18</v>
      </c>
      <c r="G23" s="23" t="s">
        <v>207</v>
      </c>
      <c r="H23" s="23" t="s">
        <v>26</v>
      </c>
      <c r="I23" s="23" t="s">
        <v>60</v>
      </c>
      <c r="J23" s="23">
        <v>0.8</v>
      </c>
      <c r="K23" s="23" t="s">
        <v>53</v>
      </c>
      <c r="L23" s="23">
        <f t="shared" si="1"/>
        <v>0.8</v>
      </c>
      <c r="M23" s="23" t="s">
        <v>61</v>
      </c>
    </row>
    <row r="24" spans="1:14">
      <c r="B24" s="23">
        <v>2</v>
      </c>
      <c r="C24" s="23">
        <v>2</v>
      </c>
      <c r="D24" s="23">
        <v>20</v>
      </c>
      <c r="E24" s="23">
        <v>1</v>
      </c>
      <c r="F24" s="23" t="s">
        <v>18</v>
      </c>
      <c r="G24" s="23" t="s">
        <v>207</v>
      </c>
      <c r="H24" s="23" t="s">
        <v>26</v>
      </c>
      <c r="I24" s="23" t="s">
        <v>60</v>
      </c>
      <c r="J24" s="23">
        <v>0.71</v>
      </c>
      <c r="K24" s="23" t="s">
        <v>53</v>
      </c>
      <c r="L24" s="23">
        <f t="shared" si="1"/>
        <v>0.71</v>
      </c>
      <c r="M24" s="23" t="s">
        <v>63</v>
      </c>
    </row>
    <row r="25" spans="1:14">
      <c r="C25" s="23">
        <v>3</v>
      </c>
      <c r="D25" s="23">
        <v>20</v>
      </c>
      <c r="E25" s="23">
        <v>1</v>
      </c>
      <c r="F25" s="23" t="s">
        <v>18</v>
      </c>
      <c r="G25" s="23" t="s">
        <v>207</v>
      </c>
      <c r="H25" s="23" t="s">
        <v>26</v>
      </c>
      <c r="I25" s="23" t="s">
        <v>60</v>
      </c>
      <c r="J25" s="23">
        <v>0.8</v>
      </c>
      <c r="K25" s="23" t="s">
        <v>53</v>
      </c>
      <c r="L25" s="23">
        <f t="shared" si="1"/>
        <v>0.8</v>
      </c>
      <c r="M25" s="23" t="s">
        <v>64</v>
      </c>
    </row>
    <row r="26" spans="1:14">
      <c r="A26" s="23" t="s">
        <v>65</v>
      </c>
      <c r="B26" s="23">
        <v>1</v>
      </c>
      <c r="C26" s="23">
        <v>1</v>
      </c>
      <c r="D26" s="23">
        <v>48</v>
      </c>
      <c r="E26" s="23">
        <v>1</v>
      </c>
      <c r="F26" s="23" t="s">
        <v>18</v>
      </c>
      <c r="G26" s="23" t="s">
        <v>245</v>
      </c>
      <c r="H26" s="23" t="s">
        <v>66</v>
      </c>
      <c r="I26" s="23" t="s">
        <v>57</v>
      </c>
      <c r="J26" s="23">
        <v>0.84</v>
      </c>
      <c r="K26" s="23" t="s">
        <v>72</v>
      </c>
      <c r="L26" s="23">
        <f t="shared" si="1"/>
        <v>0.84</v>
      </c>
    </row>
    <row r="27" spans="1:14">
      <c r="B27" s="23">
        <v>2</v>
      </c>
      <c r="C27" s="23">
        <v>2</v>
      </c>
      <c r="D27" s="23">
        <v>18</v>
      </c>
      <c r="E27" s="23">
        <v>1</v>
      </c>
      <c r="F27" s="23" t="s">
        <v>18</v>
      </c>
      <c r="G27" s="23" t="s">
        <v>245</v>
      </c>
      <c r="H27" s="23" t="s">
        <v>66</v>
      </c>
      <c r="I27" s="23" t="s">
        <v>57</v>
      </c>
      <c r="J27" s="23">
        <v>0.84</v>
      </c>
      <c r="K27" s="23" t="s">
        <v>72</v>
      </c>
      <c r="L27" s="23">
        <f t="shared" si="1"/>
        <v>0.84</v>
      </c>
    </row>
    <row r="28" spans="1:14">
      <c r="A28" s="23" t="s">
        <v>68</v>
      </c>
      <c r="B28" s="23">
        <v>1</v>
      </c>
      <c r="C28" s="23">
        <v>1</v>
      </c>
      <c r="D28" s="23">
        <v>1548</v>
      </c>
      <c r="E28" s="23">
        <v>1</v>
      </c>
      <c r="F28" s="23" t="s">
        <v>70</v>
      </c>
      <c r="G28" s="23" t="s">
        <v>195</v>
      </c>
      <c r="H28" s="23" t="s">
        <v>71</v>
      </c>
      <c r="I28" s="23" t="s">
        <v>57</v>
      </c>
      <c r="J28" s="23">
        <v>0.67</v>
      </c>
      <c r="K28" s="23" t="s">
        <v>73</v>
      </c>
      <c r="L28" s="23">
        <f t="shared" si="1"/>
        <v>0.67</v>
      </c>
      <c r="M28" s="23" t="s">
        <v>74</v>
      </c>
    </row>
    <row r="29" spans="1:14">
      <c r="A29" s="23" t="s">
        <v>75</v>
      </c>
      <c r="B29" s="23">
        <v>1</v>
      </c>
      <c r="C29" s="23">
        <v>1</v>
      </c>
      <c r="D29" s="23">
        <v>88</v>
      </c>
      <c r="E29" s="23">
        <v>1</v>
      </c>
      <c r="F29" s="23" t="s">
        <v>18</v>
      </c>
      <c r="G29" s="23" t="s">
        <v>195</v>
      </c>
      <c r="H29" s="23" t="s">
        <v>76</v>
      </c>
      <c r="I29" s="23" t="s">
        <v>57</v>
      </c>
      <c r="J29" s="23">
        <v>0.93</v>
      </c>
      <c r="K29" s="23" t="s">
        <v>42</v>
      </c>
      <c r="L29" s="23">
        <f t="shared" si="1"/>
        <v>0.93</v>
      </c>
      <c r="N29" s="23" t="s">
        <v>181</v>
      </c>
    </row>
    <row r="30" spans="1:14">
      <c r="B30" s="23">
        <v>2</v>
      </c>
      <c r="C30" s="23">
        <v>2</v>
      </c>
      <c r="D30" s="23">
        <v>69</v>
      </c>
      <c r="E30" s="23">
        <v>1</v>
      </c>
      <c r="F30" s="23" t="s">
        <v>70</v>
      </c>
      <c r="G30" s="23" t="s">
        <v>195</v>
      </c>
      <c r="H30" s="23" t="s">
        <v>77</v>
      </c>
      <c r="I30" s="23" t="s">
        <v>57</v>
      </c>
      <c r="J30" s="23">
        <v>0.73</v>
      </c>
      <c r="K30" s="23" t="s">
        <v>42</v>
      </c>
      <c r="L30" s="23">
        <f t="shared" si="1"/>
        <v>0.73</v>
      </c>
      <c r="M30" s="23" t="s">
        <v>79</v>
      </c>
      <c r="N30" s="23" t="s">
        <v>181</v>
      </c>
    </row>
    <row r="31" spans="1:14">
      <c r="C31" s="23">
        <v>3</v>
      </c>
      <c r="D31" s="23">
        <v>48</v>
      </c>
      <c r="E31" s="23">
        <v>1</v>
      </c>
      <c r="F31" s="23" t="s">
        <v>70</v>
      </c>
      <c r="G31" s="23" t="s">
        <v>245</v>
      </c>
      <c r="H31" s="23" t="s">
        <v>78</v>
      </c>
      <c r="I31" s="23" t="s">
        <v>57</v>
      </c>
      <c r="J31" s="23">
        <v>0.81</v>
      </c>
      <c r="K31" s="23" t="s">
        <v>42</v>
      </c>
      <c r="L31" s="23">
        <f t="shared" si="1"/>
        <v>0.81</v>
      </c>
      <c r="M31" s="23" t="s">
        <v>79</v>
      </c>
      <c r="N31" s="23" t="s">
        <v>181</v>
      </c>
    </row>
    <row r="32" spans="1:14">
      <c r="A32" s="23" t="s">
        <v>80</v>
      </c>
      <c r="B32" s="23">
        <v>1</v>
      </c>
      <c r="C32" s="23">
        <v>1</v>
      </c>
      <c r="D32" s="23">
        <v>69</v>
      </c>
      <c r="E32" s="23">
        <v>1</v>
      </c>
      <c r="F32" s="23" t="s">
        <v>18</v>
      </c>
      <c r="G32" s="23" t="s">
        <v>246</v>
      </c>
      <c r="H32" s="23" t="s">
        <v>81</v>
      </c>
      <c r="I32" s="23" t="s">
        <v>57</v>
      </c>
      <c r="J32" s="23">
        <v>0.78</v>
      </c>
      <c r="K32" s="23" t="s">
        <v>42</v>
      </c>
      <c r="L32" s="23">
        <f t="shared" si="1"/>
        <v>0.78</v>
      </c>
    </row>
    <row r="33" spans="1:13">
      <c r="A33" s="23" t="s">
        <v>82</v>
      </c>
      <c r="B33" s="23">
        <v>1</v>
      </c>
      <c r="C33" s="23">
        <v>1</v>
      </c>
      <c r="D33" s="23">
        <v>122</v>
      </c>
      <c r="E33" s="23">
        <v>1</v>
      </c>
      <c r="F33" s="23" t="s">
        <v>18</v>
      </c>
      <c r="G33" s="23" t="s">
        <v>246</v>
      </c>
      <c r="H33" s="23" t="s">
        <v>83</v>
      </c>
      <c r="I33" s="23" t="s">
        <v>84</v>
      </c>
      <c r="J33" s="23">
        <v>0.8</v>
      </c>
      <c r="K33" s="23" t="s">
        <v>42</v>
      </c>
      <c r="L33" s="23">
        <f t="shared" si="1"/>
        <v>0.8</v>
      </c>
    </row>
    <row r="34" spans="1:13">
      <c r="B34" s="23">
        <v>2</v>
      </c>
      <c r="C34" s="23">
        <v>2</v>
      </c>
      <c r="D34" s="23">
        <v>60</v>
      </c>
      <c r="E34" s="23">
        <v>1</v>
      </c>
      <c r="F34" s="23" t="s">
        <v>18</v>
      </c>
      <c r="G34" s="23" t="s">
        <v>246</v>
      </c>
      <c r="H34" s="23" t="s">
        <v>83</v>
      </c>
      <c r="I34" s="23" t="s">
        <v>84</v>
      </c>
      <c r="J34" s="23">
        <v>0.75</v>
      </c>
      <c r="K34" s="23" t="s">
        <v>42</v>
      </c>
      <c r="L34" s="23">
        <f t="shared" si="1"/>
        <v>0.75</v>
      </c>
    </row>
    <row r="35" spans="1:13">
      <c r="A35" s="23" t="s">
        <v>85</v>
      </c>
      <c r="B35" s="23">
        <v>1</v>
      </c>
      <c r="C35" s="23">
        <v>1</v>
      </c>
      <c r="D35" s="23">
        <v>70</v>
      </c>
      <c r="E35" s="23">
        <v>1</v>
      </c>
      <c r="F35" s="23" t="s">
        <v>18</v>
      </c>
      <c r="G35" s="23" t="s">
        <v>246</v>
      </c>
      <c r="H35" s="23" t="s">
        <v>86</v>
      </c>
      <c r="I35" s="23" t="s">
        <v>57</v>
      </c>
      <c r="J35" s="23">
        <v>0.9</v>
      </c>
      <c r="K35" s="23" t="s">
        <v>42</v>
      </c>
      <c r="L35" s="23">
        <f t="shared" si="1"/>
        <v>0.9</v>
      </c>
    </row>
    <row r="36" spans="1:13">
      <c r="A36" s="23" t="s">
        <v>91</v>
      </c>
      <c r="B36" s="23">
        <v>1</v>
      </c>
      <c r="C36" s="23">
        <v>1</v>
      </c>
      <c r="D36" s="23">
        <v>63</v>
      </c>
      <c r="E36" s="23">
        <v>1</v>
      </c>
      <c r="F36" s="23" t="s">
        <v>70</v>
      </c>
      <c r="G36" s="23" t="s">
        <v>195</v>
      </c>
      <c r="H36" s="23" t="s">
        <v>88</v>
      </c>
      <c r="I36" s="23" t="s">
        <v>89</v>
      </c>
      <c r="J36" s="23">
        <v>0.83</v>
      </c>
      <c r="K36" s="23" t="s">
        <v>28</v>
      </c>
      <c r="L36" s="23">
        <f t="shared" si="1"/>
        <v>0.83</v>
      </c>
    </row>
    <row r="37" spans="1:13">
      <c r="A37" s="23" t="s">
        <v>90</v>
      </c>
      <c r="B37" s="23">
        <v>1</v>
      </c>
      <c r="C37" s="23">
        <v>1</v>
      </c>
      <c r="D37" s="23">
        <v>86</v>
      </c>
      <c r="E37" s="23">
        <v>2</v>
      </c>
      <c r="F37" s="23" t="s">
        <v>18</v>
      </c>
      <c r="G37" s="23" t="s">
        <v>246</v>
      </c>
      <c r="H37" s="23" t="s">
        <v>93</v>
      </c>
      <c r="I37" s="23" t="s">
        <v>57</v>
      </c>
      <c r="J37" s="23">
        <v>0.9</v>
      </c>
      <c r="K37" s="23" t="s">
        <v>28</v>
      </c>
      <c r="L37" s="23">
        <f t="shared" si="1"/>
        <v>0.9</v>
      </c>
    </row>
    <row r="38" spans="1:13">
      <c r="F38" s="23" t="s">
        <v>18</v>
      </c>
      <c r="G38" s="23" t="s">
        <v>245</v>
      </c>
      <c r="H38" s="23" t="s">
        <v>92</v>
      </c>
      <c r="I38" s="23" t="s">
        <v>57</v>
      </c>
      <c r="J38" s="23">
        <v>0.88</v>
      </c>
      <c r="K38" s="23" t="s">
        <v>28</v>
      </c>
      <c r="L38" s="23">
        <f t="shared" si="1"/>
        <v>0.88</v>
      </c>
    </row>
    <row r="39" spans="1:13">
      <c r="A39" s="23" t="s">
        <v>94</v>
      </c>
      <c r="B39" s="23">
        <v>1</v>
      </c>
      <c r="C39" s="23">
        <v>1</v>
      </c>
      <c r="D39" s="23">
        <v>96</v>
      </c>
      <c r="E39" s="23">
        <v>4</v>
      </c>
      <c r="F39" s="23" t="s">
        <v>18</v>
      </c>
      <c r="G39" s="23" t="s">
        <v>245</v>
      </c>
      <c r="H39" s="23" t="s">
        <v>96</v>
      </c>
      <c r="I39" s="23" t="s">
        <v>97</v>
      </c>
      <c r="J39" s="23">
        <v>0.46</v>
      </c>
      <c r="K39" s="23" t="s">
        <v>101</v>
      </c>
      <c r="L39" s="23" t="s">
        <v>23</v>
      </c>
      <c r="M39" s="23" t="s">
        <v>102</v>
      </c>
    </row>
    <row r="40" spans="1:13">
      <c r="F40" s="23" t="s">
        <v>18</v>
      </c>
      <c r="G40" s="23" t="s">
        <v>245</v>
      </c>
      <c r="H40" s="23" t="s">
        <v>96</v>
      </c>
      <c r="I40" s="23" t="s">
        <v>98</v>
      </c>
      <c r="J40" s="23">
        <v>0.44</v>
      </c>
      <c r="K40" s="23" t="s">
        <v>101</v>
      </c>
      <c r="L40" s="23" t="s">
        <v>23</v>
      </c>
      <c r="M40" s="23" t="s">
        <v>102</v>
      </c>
    </row>
    <row r="41" spans="1:13">
      <c r="F41" s="23" t="s">
        <v>18</v>
      </c>
      <c r="G41" s="23" t="s">
        <v>245</v>
      </c>
      <c r="H41" s="23" t="s">
        <v>96</v>
      </c>
      <c r="I41" s="23" t="s">
        <v>99</v>
      </c>
      <c r="J41" s="23">
        <v>0.52</v>
      </c>
      <c r="K41" s="23" t="s">
        <v>101</v>
      </c>
      <c r="L41" s="23" t="s">
        <v>23</v>
      </c>
      <c r="M41" s="23" t="s">
        <v>102</v>
      </c>
    </row>
    <row r="42" spans="1:13">
      <c r="F42" s="23" t="s">
        <v>18</v>
      </c>
      <c r="G42" s="23" t="s">
        <v>245</v>
      </c>
      <c r="H42" s="23" t="s">
        <v>96</v>
      </c>
      <c r="I42" s="23" t="s">
        <v>100</v>
      </c>
      <c r="J42" s="23">
        <v>0.46</v>
      </c>
      <c r="K42" s="23" t="s">
        <v>101</v>
      </c>
      <c r="L42" s="23" t="s">
        <v>23</v>
      </c>
      <c r="M42" s="23" t="s">
        <v>102</v>
      </c>
    </row>
    <row r="43" spans="1:13">
      <c r="A43" s="23" t="s">
        <v>103</v>
      </c>
      <c r="B43" s="23">
        <v>1</v>
      </c>
      <c r="C43" s="23">
        <v>1</v>
      </c>
      <c r="D43" s="23">
        <v>46</v>
      </c>
      <c r="E43" s="23">
        <v>2</v>
      </c>
      <c r="F43" s="23" t="s">
        <v>18</v>
      </c>
      <c r="G43" s="23" t="s">
        <v>245</v>
      </c>
      <c r="H43" s="23" t="s">
        <v>104</v>
      </c>
      <c r="I43" s="23" t="s">
        <v>57</v>
      </c>
      <c r="J43" s="23">
        <v>0.84</v>
      </c>
      <c r="K43" s="23" t="s">
        <v>101</v>
      </c>
      <c r="L43" s="23" t="s">
        <v>23</v>
      </c>
      <c r="M43" s="23" t="s">
        <v>102</v>
      </c>
    </row>
    <row r="44" spans="1:13">
      <c r="F44" s="23" t="s">
        <v>18</v>
      </c>
      <c r="G44" s="23" t="s">
        <v>245</v>
      </c>
      <c r="H44" s="23" t="s">
        <v>105</v>
      </c>
      <c r="I44" s="23" t="s">
        <v>57</v>
      </c>
      <c r="J44" s="23">
        <v>0.87</v>
      </c>
      <c r="K44" s="23" t="s">
        <v>101</v>
      </c>
      <c r="L44" s="23" t="s">
        <v>23</v>
      </c>
      <c r="M44" s="23" t="s">
        <v>102</v>
      </c>
    </row>
    <row r="45" spans="1:13">
      <c r="A45" s="23" t="s">
        <v>106</v>
      </c>
      <c r="B45" s="23">
        <v>1</v>
      </c>
      <c r="C45" s="23">
        <v>1</v>
      </c>
      <c r="D45" s="23">
        <v>56</v>
      </c>
      <c r="E45" s="23">
        <v>3</v>
      </c>
      <c r="F45" s="23" t="s">
        <v>70</v>
      </c>
      <c r="G45" s="23" t="s">
        <v>195</v>
      </c>
      <c r="H45" s="23" t="s">
        <v>107</v>
      </c>
      <c r="I45" s="23" t="s">
        <v>57</v>
      </c>
      <c r="J45" s="23">
        <v>0.61</v>
      </c>
      <c r="K45" s="23" t="s">
        <v>110</v>
      </c>
      <c r="L45" s="23">
        <f t="shared" ref="L45:L54" si="2" xml:space="preserve"> J45</f>
        <v>0.61</v>
      </c>
    </row>
    <row r="46" spans="1:13">
      <c r="F46" s="23" t="s">
        <v>70</v>
      </c>
      <c r="G46" s="23" t="s">
        <v>195</v>
      </c>
      <c r="H46" s="23" t="s">
        <v>108</v>
      </c>
      <c r="I46" s="23" t="s">
        <v>57</v>
      </c>
      <c r="J46" s="23">
        <v>0.69</v>
      </c>
      <c r="K46" s="23" t="s">
        <v>110</v>
      </c>
      <c r="L46" s="23">
        <f t="shared" si="2"/>
        <v>0.69</v>
      </c>
    </row>
    <row r="47" spans="1:13">
      <c r="F47" s="23" t="s">
        <v>18</v>
      </c>
      <c r="G47" s="23" t="s">
        <v>195</v>
      </c>
      <c r="H47" s="23" t="s">
        <v>109</v>
      </c>
      <c r="I47" s="23" t="s">
        <v>57</v>
      </c>
      <c r="J47" s="23">
        <v>0.82</v>
      </c>
      <c r="K47" s="23" t="s">
        <v>101</v>
      </c>
      <c r="L47" s="23">
        <f t="shared" si="2"/>
        <v>0.82</v>
      </c>
    </row>
    <row r="48" spans="1:13">
      <c r="B48" s="23">
        <v>2</v>
      </c>
      <c r="C48" s="23">
        <v>2</v>
      </c>
      <c r="D48" s="23">
        <v>66</v>
      </c>
      <c r="E48" s="23">
        <v>2</v>
      </c>
      <c r="F48" s="23" t="s">
        <v>70</v>
      </c>
      <c r="G48" s="23" t="s">
        <v>207</v>
      </c>
      <c r="H48" s="23" t="s">
        <v>111</v>
      </c>
      <c r="I48" s="23" t="s">
        <v>57</v>
      </c>
      <c r="J48" s="23">
        <v>0.73</v>
      </c>
      <c r="K48" s="23" t="s">
        <v>110</v>
      </c>
      <c r="L48" s="23">
        <f t="shared" si="2"/>
        <v>0.73</v>
      </c>
    </row>
    <row r="49" spans="1:12">
      <c r="F49" s="23" t="s">
        <v>18</v>
      </c>
      <c r="G49" s="23" t="s">
        <v>207</v>
      </c>
      <c r="H49" s="23" t="s">
        <v>26</v>
      </c>
      <c r="I49" s="23" t="s">
        <v>57</v>
      </c>
      <c r="J49" s="23">
        <v>0.57999999999999996</v>
      </c>
      <c r="K49" s="23" t="s">
        <v>101</v>
      </c>
      <c r="L49" s="23">
        <f t="shared" si="2"/>
        <v>0.57999999999999996</v>
      </c>
    </row>
    <row r="50" spans="1:12">
      <c r="B50" s="23">
        <v>3</v>
      </c>
      <c r="C50" s="23">
        <v>3</v>
      </c>
      <c r="D50" s="23">
        <v>118</v>
      </c>
      <c r="E50" s="23">
        <v>3</v>
      </c>
      <c r="F50" s="23" t="s">
        <v>70</v>
      </c>
      <c r="G50" s="23" t="s">
        <v>246</v>
      </c>
      <c r="H50" s="23" t="s">
        <v>112</v>
      </c>
      <c r="I50" s="23" t="s">
        <v>57</v>
      </c>
      <c r="J50" s="23">
        <v>0.7</v>
      </c>
      <c r="K50" s="23" t="s">
        <v>110</v>
      </c>
      <c r="L50" s="23">
        <f t="shared" si="2"/>
        <v>0.7</v>
      </c>
    </row>
    <row r="51" spans="1:12">
      <c r="F51" s="23" t="s">
        <v>70</v>
      </c>
      <c r="G51" s="23" t="s">
        <v>246</v>
      </c>
      <c r="H51" s="23" t="s">
        <v>113</v>
      </c>
      <c r="I51" s="23" t="s">
        <v>57</v>
      </c>
      <c r="J51" s="23">
        <v>0.55000000000000004</v>
      </c>
      <c r="K51" s="23" t="s">
        <v>110</v>
      </c>
      <c r="L51" s="23">
        <f t="shared" si="2"/>
        <v>0.55000000000000004</v>
      </c>
    </row>
    <row r="52" spans="1:12">
      <c r="F52" s="23" t="s">
        <v>18</v>
      </c>
      <c r="G52" s="23" t="s">
        <v>246</v>
      </c>
      <c r="H52" s="23" t="s">
        <v>30</v>
      </c>
      <c r="I52" s="23" t="s">
        <v>57</v>
      </c>
      <c r="J52" s="23">
        <v>0.75</v>
      </c>
      <c r="K52" s="23" t="s">
        <v>101</v>
      </c>
      <c r="L52" s="23">
        <f t="shared" si="2"/>
        <v>0.75</v>
      </c>
    </row>
    <row r="53" spans="1:12">
      <c r="B53" s="23">
        <v>4</v>
      </c>
      <c r="C53" s="23">
        <v>4</v>
      </c>
      <c r="D53" s="23">
        <v>84</v>
      </c>
      <c r="E53" s="23">
        <v>2</v>
      </c>
      <c r="F53" s="23" t="s">
        <v>70</v>
      </c>
      <c r="G53" s="23" t="s">
        <v>246</v>
      </c>
      <c r="H53" s="23" t="s">
        <v>114</v>
      </c>
      <c r="I53" s="23" t="s">
        <v>57</v>
      </c>
      <c r="J53" s="23">
        <v>0.85</v>
      </c>
      <c r="K53" s="23" t="s">
        <v>110</v>
      </c>
      <c r="L53" s="23">
        <f t="shared" si="2"/>
        <v>0.85</v>
      </c>
    </row>
    <row r="54" spans="1:12">
      <c r="F54" s="23" t="s">
        <v>18</v>
      </c>
      <c r="G54" s="23" t="s">
        <v>246</v>
      </c>
      <c r="H54" s="23" t="s">
        <v>83</v>
      </c>
      <c r="I54" s="23" t="s">
        <v>57</v>
      </c>
      <c r="J54" s="23">
        <v>0.78</v>
      </c>
      <c r="K54" s="23" t="s">
        <v>101</v>
      </c>
      <c r="L54" s="23">
        <f t="shared" si="2"/>
        <v>0.78</v>
      </c>
    </row>
    <row r="55" spans="1:12">
      <c r="A55" s="23" t="s">
        <v>116</v>
      </c>
      <c r="B55" s="23">
        <v>1</v>
      </c>
      <c r="C55" s="23">
        <v>1</v>
      </c>
      <c r="D55" s="23">
        <v>78</v>
      </c>
      <c r="E55" s="23">
        <v>2</v>
      </c>
      <c r="F55" s="23" t="s">
        <v>18</v>
      </c>
      <c r="G55" s="23" t="s">
        <v>207</v>
      </c>
      <c r="H55" s="23" t="s">
        <v>26</v>
      </c>
      <c r="I55" s="23" t="s">
        <v>115</v>
      </c>
      <c r="J55" s="23">
        <v>0.75</v>
      </c>
      <c r="K55" s="23" t="s">
        <v>117</v>
      </c>
      <c r="L55" s="24">
        <f xml:space="preserve"> (2*J55)/(1+J55)</f>
        <v>0.8571428571428571</v>
      </c>
    </row>
    <row r="56" spans="1:12">
      <c r="F56" s="23" t="s">
        <v>18</v>
      </c>
      <c r="G56" s="23" t="s">
        <v>207</v>
      </c>
      <c r="H56" s="23" t="s">
        <v>115</v>
      </c>
      <c r="I56" s="23" t="s">
        <v>57</v>
      </c>
      <c r="J56" s="23">
        <v>0.67</v>
      </c>
      <c r="K56" s="23" t="s">
        <v>117</v>
      </c>
      <c r="L56" s="24">
        <f xml:space="preserve"> (2*J56)/(1+J56)</f>
        <v>0.80239520958083843</v>
      </c>
    </row>
    <row r="57" spans="1:12">
      <c r="B57" s="23">
        <v>2</v>
      </c>
      <c r="C57" s="23">
        <v>2</v>
      </c>
      <c r="D57" s="23">
        <v>69</v>
      </c>
      <c r="E57" s="23">
        <v>1</v>
      </c>
      <c r="F57" s="23" t="s">
        <v>18</v>
      </c>
      <c r="G57" s="23" t="s">
        <v>207</v>
      </c>
      <c r="H57" s="23" t="s">
        <v>26</v>
      </c>
      <c r="I57" s="23" t="s">
        <v>115</v>
      </c>
      <c r="J57" s="23">
        <v>0.78</v>
      </c>
      <c r="K57" s="23" t="s">
        <v>117</v>
      </c>
      <c r="L57" s="24">
        <f xml:space="preserve"> (2*J57)/(1+J57)</f>
        <v>0.8764044943820225</v>
      </c>
    </row>
    <row r="58" spans="1:12">
      <c r="B58" s="23">
        <v>3</v>
      </c>
      <c r="C58" s="23">
        <v>3</v>
      </c>
      <c r="D58" s="23">
        <v>78</v>
      </c>
      <c r="E58" s="23">
        <v>1</v>
      </c>
      <c r="F58" s="23" t="s">
        <v>18</v>
      </c>
      <c r="G58" s="23" t="s">
        <v>207</v>
      </c>
      <c r="H58" s="23" t="s">
        <v>26</v>
      </c>
      <c r="I58" s="23" t="s">
        <v>115</v>
      </c>
      <c r="J58" s="23">
        <v>0.8</v>
      </c>
      <c r="K58" s="23" t="s">
        <v>117</v>
      </c>
      <c r="L58" s="24">
        <f xml:space="preserve"> (2*J58)/(1+J58)</f>
        <v>0.88888888888888895</v>
      </c>
    </row>
    <row r="59" spans="1:12">
      <c r="A59" s="23" t="s">
        <v>118</v>
      </c>
      <c r="B59" s="23">
        <v>1</v>
      </c>
      <c r="C59" s="23">
        <v>1</v>
      </c>
      <c r="D59" s="23">
        <v>97</v>
      </c>
      <c r="E59" s="23">
        <v>2</v>
      </c>
      <c r="F59" s="23" t="s">
        <v>18</v>
      </c>
      <c r="G59" s="23" t="s">
        <v>195</v>
      </c>
      <c r="H59" s="23" t="s">
        <v>119</v>
      </c>
      <c r="I59" s="23" t="s">
        <v>57</v>
      </c>
      <c r="J59" s="23">
        <v>0.56999999999999995</v>
      </c>
      <c r="K59" s="23" t="s">
        <v>72</v>
      </c>
      <c r="L59" s="23">
        <f t="shared" ref="L59:L63" si="3" xml:space="preserve"> J59</f>
        <v>0.56999999999999995</v>
      </c>
    </row>
    <row r="60" spans="1:12">
      <c r="F60" s="23" t="s">
        <v>18</v>
      </c>
      <c r="G60" s="23" t="s">
        <v>195</v>
      </c>
      <c r="H60" s="23" t="s">
        <v>26</v>
      </c>
      <c r="I60" s="23" t="s">
        <v>119</v>
      </c>
      <c r="J60" s="23">
        <v>0.75</v>
      </c>
      <c r="K60" s="23" t="s">
        <v>72</v>
      </c>
      <c r="L60" s="23">
        <f t="shared" si="3"/>
        <v>0.75</v>
      </c>
    </row>
    <row r="61" spans="1:12">
      <c r="A61" s="23" t="s">
        <v>120</v>
      </c>
      <c r="B61" s="23">
        <v>1</v>
      </c>
      <c r="C61" s="23">
        <v>1</v>
      </c>
      <c r="D61" s="23">
        <v>245</v>
      </c>
      <c r="E61" s="23">
        <v>6</v>
      </c>
      <c r="F61" s="23" t="s">
        <v>18</v>
      </c>
      <c r="G61" s="23" t="s">
        <v>207</v>
      </c>
      <c r="H61" s="23" t="s">
        <v>121</v>
      </c>
      <c r="I61" s="23" t="s">
        <v>57</v>
      </c>
      <c r="J61" s="23">
        <v>0.86</v>
      </c>
      <c r="K61" s="23" t="s">
        <v>53</v>
      </c>
      <c r="L61" s="23">
        <f t="shared" si="3"/>
        <v>0.86</v>
      </c>
    </row>
    <row r="62" spans="1:12">
      <c r="A62" s="23" t="s">
        <v>122</v>
      </c>
      <c r="B62" s="23">
        <v>1</v>
      </c>
      <c r="C62" s="23">
        <v>1</v>
      </c>
      <c r="D62" s="23">
        <v>50</v>
      </c>
      <c r="E62" s="23">
        <v>1</v>
      </c>
      <c r="F62" s="23" t="s">
        <v>18</v>
      </c>
      <c r="G62" s="23" t="s">
        <v>245</v>
      </c>
      <c r="H62" s="23" t="s">
        <v>123</v>
      </c>
      <c r="I62" s="23" t="s">
        <v>57</v>
      </c>
      <c r="J62" s="23">
        <v>0.8</v>
      </c>
      <c r="K62" s="23" t="s">
        <v>28</v>
      </c>
      <c r="L62" s="23">
        <f t="shared" si="3"/>
        <v>0.8</v>
      </c>
    </row>
    <row r="63" spans="1:12">
      <c r="B63" s="23">
        <v>2</v>
      </c>
      <c r="C63" s="23">
        <v>2</v>
      </c>
      <c r="D63" s="23">
        <v>113</v>
      </c>
      <c r="E63" s="23">
        <v>1</v>
      </c>
      <c r="F63" s="23" t="s">
        <v>18</v>
      </c>
      <c r="G63" s="23" t="s">
        <v>195</v>
      </c>
      <c r="H63" s="23" t="s">
        <v>124</v>
      </c>
      <c r="I63" s="23" t="s">
        <v>57</v>
      </c>
      <c r="J63" s="23">
        <v>0.86</v>
      </c>
      <c r="K63" s="23" t="s">
        <v>28</v>
      </c>
      <c r="L63" s="23">
        <f t="shared" si="3"/>
        <v>0.86</v>
      </c>
    </row>
    <row r="64" spans="1:12">
      <c r="A64" s="23" t="s">
        <v>125</v>
      </c>
      <c r="B64" s="23">
        <v>1</v>
      </c>
      <c r="C64" s="23">
        <v>1</v>
      </c>
      <c r="D64" s="23">
        <v>40</v>
      </c>
      <c r="E64" s="23">
        <v>1</v>
      </c>
      <c r="F64" s="23" t="s">
        <v>18</v>
      </c>
      <c r="G64" s="23" t="s">
        <v>195</v>
      </c>
      <c r="H64" s="23" t="s">
        <v>126</v>
      </c>
      <c r="I64" s="23" t="s">
        <v>57</v>
      </c>
      <c r="J64" s="23">
        <v>0.96</v>
      </c>
      <c r="K64" s="23" t="s">
        <v>23</v>
      </c>
      <c r="L64" s="23" t="s">
        <v>23</v>
      </c>
    </row>
    <row r="65" spans="1:13">
      <c r="B65" s="23">
        <v>2</v>
      </c>
      <c r="C65" s="23">
        <v>2</v>
      </c>
      <c r="D65" s="23">
        <v>112</v>
      </c>
      <c r="E65" s="23">
        <v>3</v>
      </c>
      <c r="F65" s="23" t="s">
        <v>18</v>
      </c>
      <c r="G65" s="23" t="s">
        <v>195</v>
      </c>
      <c r="H65" s="23" t="s">
        <v>127</v>
      </c>
      <c r="I65" s="23" t="s">
        <v>57</v>
      </c>
      <c r="J65" s="23">
        <v>0.91</v>
      </c>
      <c r="K65" s="23" t="s">
        <v>23</v>
      </c>
      <c r="L65" s="23" t="s">
        <v>23</v>
      </c>
    </row>
    <row r="66" spans="1:13">
      <c r="F66" s="23" t="s">
        <v>70</v>
      </c>
      <c r="G66" s="23" t="s">
        <v>195</v>
      </c>
      <c r="H66" s="23" t="s">
        <v>128</v>
      </c>
      <c r="I66" s="23" t="s">
        <v>57</v>
      </c>
      <c r="J66" s="23">
        <v>0.76</v>
      </c>
      <c r="K66" s="23" t="s">
        <v>23</v>
      </c>
      <c r="L66" s="23" t="s">
        <v>23</v>
      </c>
    </row>
    <row r="67" spans="1:13">
      <c r="F67" s="23" t="s">
        <v>70</v>
      </c>
      <c r="G67" s="23" t="s">
        <v>195</v>
      </c>
      <c r="H67" s="23" t="s">
        <v>129</v>
      </c>
      <c r="I67" s="23" t="s">
        <v>57</v>
      </c>
      <c r="J67" s="23">
        <v>0.76</v>
      </c>
      <c r="K67" s="23" t="s">
        <v>23</v>
      </c>
      <c r="L67" s="23" t="s">
        <v>23</v>
      </c>
    </row>
    <row r="68" spans="1:13">
      <c r="A68" s="23" t="s">
        <v>130</v>
      </c>
      <c r="B68" s="23">
        <v>1</v>
      </c>
      <c r="C68" s="23">
        <v>1</v>
      </c>
      <c r="D68" s="23">
        <v>96</v>
      </c>
      <c r="E68" s="23">
        <v>1</v>
      </c>
      <c r="F68" s="23" t="s">
        <v>18</v>
      </c>
      <c r="G68" s="23" t="s">
        <v>207</v>
      </c>
      <c r="H68" s="23" t="s">
        <v>26</v>
      </c>
      <c r="I68" s="23" t="s">
        <v>57</v>
      </c>
      <c r="J68" s="23">
        <v>0.81</v>
      </c>
      <c r="K68" s="23" t="s">
        <v>72</v>
      </c>
      <c r="L68" s="23">
        <f t="shared" ref="L68:L69" si="4" xml:space="preserve"> J68</f>
        <v>0.81</v>
      </c>
    </row>
    <row r="69" spans="1:13">
      <c r="B69" s="23">
        <v>2</v>
      </c>
      <c r="C69" s="23">
        <v>2</v>
      </c>
      <c r="D69" s="23">
        <v>61</v>
      </c>
      <c r="E69" s="23">
        <v>1</v>
      </c>
      <c r="F69" s="23" t="s">
        <v>18</v>
      </c>
      <c r="G69" s="23" t="s">
        <v>207</v>
      </c>
      <c r="H69" s="23" t="s">
        <v>26</v>
      </c>
      <c r="I69" s="23" t="s">
        <v>57</v>
      </c>
      <c r="J69" s="23">
        <v>0.74</v>
      </c>
      <c r="K69" s="23" t="s">
        <v>72</v>
      </c>
      <c r="L69" s="23">
        <f t="shared" si="4"/>
        <v>0.74</v>
      </c>
    </row>
    <row r="70" spans="1:13">
      <c r="A70" s="23" t="s">
        <v>131</v>
      </c>
      <c r="B70" s="23">
        <v>1</v>
      </c>
      <c r="C70" s="23">
        <v>1</v>
      </c>
      <c r="D70" s="23">
        <v>126</v>
      </c>
      <c r="E70" s="23">
        <v>2</v>
      </c>
      <c r="F70" s="23" t="s">
        <v>18</v>
      </c>
      <c r="G70" s="23" t="s">
        <v>207</v>
      </c>
      <c r="H70" s="23" t="s">
        <v>132</v>
      </c>
      <c r="I70" s="23" t="s">
        <v>134</v>
      </c>
      <c r="J70" s="23">
        <v>0.73</v>
      </c>
      <c r="K70" s="23" t="s">
        <v>23</v>
      </c>
      <c r="L70" s="23" t="s">
        <v>23</v>
      </c>
    </row>
    <row r="71" spans="1:13">
      <c r="F71" s="23" t="s">
        <v>18</v>
      </c>
      <c r="G71" s="23" t="s">
        <v>207</v>
      </c>
      <c r="H71" s="23" t="s">
        <v>133</v>
      </c>
      <c r="I71" s="23" t="s">
        <v>134</v>
      </c>
      <c r="J71" s="23">
        <v>0.95</v>
      </c>
      <c r="K71" s="23" t="s">
        <v>23</v>
      </c>
      <c r="L71" s="23" t="s">
        <v>23</v>
      </c>
    </row>
    <row r="72" spans="1:13">
      <c r="A72" s="23" t="s">
        <v>135</v>
      </c>
      <c r="B72" s="23">
        <v>1</v>
      </c>
      <c r="C72" s="23">
        <v>1</v>
      </c>
      <c r="D72" s="23">
        <v>64</v>
      </c>
      <c r="E72" s="23">
        <v>2</v>
      </c>
      <c r="F72" s="23" t="s">
        <v>18</v>
      </c>
      <c r="G72" s="23" t="s">
        <v>246</v>
      </c>
      <c r="H72" s="23" t="s">
        <v>30</v>
      </c>
      <c r="I72" s="23" t="s">
        <v>57</v>
      </c>
      <c r="J72" s="23">
        <v>0.69</v>
      </c>
      <c r="K72" s="23" t="s">
        <v>101</v>
      </c>
      <c r="L72" s="23">
        <f t="shared" ref="L72:L89" si="5" xml:space="preserve"> J72</f>
        <v>0.69</v>
      </c>
    </row>
    <row r="73" spans="1:13">
      <c r="F73" s="23" t="s">
        <v>18</v>
      </c>
      <c r="G73" s="23" t="s">
        <v>246</v>
      </c>
      <c r="H73" s="23" t="s">
        <v>30</v>
      </c>
      <c r="I73" s="23" t="s">
        <v>136</v>
      </c>
      <c r="J73" s="23">
        <v>0.71</v>
      </c>
      <c r="K73" s="23" t="s">
        <v>101</v>
      </c>
      <c r="L73" s="23">
        <f t="shared" si="5"/>
        <v>0.71</v>
      </c>
    </row>
    <row r="74" spans="1:13">
      <c r="B74" s="23">
        <v>2</v>
      </c>
      <c r="C74" s="23">
        <v>2</v>
      </c>
      <c r="D74" s="23">
        <v>89</v>
      </c>
      <c r="E74" s="23">
        <v>1</v>
      </c>
      <c r="F74" s="23" t="s">
        <v>18</v>
      </c>
      <c r="G74" s="23" t="s">
        <v>246</v>
      </c>
      <c r="H74" s="23" t="s">
        <v>137</v>
      </c>
      <c r="I74" s="23" t="s">
        <v>136</v>
      </c>
      <c r="J74" s="23">
        <v>0.61</v>
      </c>
      <c r="K74" s="23" t="s">
        <v>101</v>
      </c>
      <c r="L74" s="23">
        <f t="shared" si="5"/>
        <v>0.61</v>
      </c>
    </row>
    <row r="75" spans="1:13">
      <c r="C75" s="23">
        <v>3</v>
      </c>
      <c r="D75" s="23">
        <v>89</v>
      </c>
      <c r="E75" s="23">
        <v>2</v>
      </c>
      <c r="F75" s="23" t="s">
        <v>18</v>
      </c>
      <c r="G75" s="23" t="s">
        <v>246</v>
      </c>
      <c r="H75" s="23" t="s">
        <v>138</v>
      </c>
      <c r="I75" s="23" t="s">
        <v>57</v>
      </c>
      <c r="J75" s="23">
        <v>0.59</v>
      </c>
      <c r="K75" s="23" t="s">
        <v>101</v>
      </c>
      <c r="L75" s="23">
        <f t="shared" si="5"/>
        <v>0.59</v>
      </c>
    </row>
    <row r="76" spans="1:13">
      <c r="F76" s="23" t="s">
        <v>18</v>
      </c>
      <c r="G76" s="23" t="s">
        <v>246</v>
      </c>
      <c r="H76" s="23" t="s">
        <v>138</v>
      </c>
      <c r="I76" s="23" t="s">
        <v>136</v>
      </c>
      <c r="J76" s="23">
        <v>0.6</v>
      </c>
      <c r="K76" s="23" t="s">
        <v>101</v>
      </c>
      <c r="L76" s="23">
        <f t="shared" si="5"/>
        <v>0.6</v>
      </c>
    </row>
    <row r="77" spans="1:13">
      <c r="C77" s="23">
        <v>4</v>
      </c>
      <c r="D77" s="23">
        <v>126</v>
      </c>
      <c r="E77" s="23">
        <v>2</v>
      </c>
      <c r="F77" s="23" t="s">
        <v>18</v>
      </c>
      <c r="G77" s="23" t="s">
        <v>246</v>
      </c>
      <c r="H77" s="23" t="s">
        <v>30</v>
      </c>
      <c r="I77" s="23" t="s">
        <v>57</v>
      </c>
      <c r="J77" s="23">
        <v>0.56999999999999995</v>
      </c>
      <c r="K77" s="23" t="s">
        <v>101</v>
      </c>
      <c r="L77" s="23">
        <f t="shared" si="5"/>
        <v>0.56999999999999995</v>
      </c>
    </row>
    <row r="78" spans="1:13">
      <c r="F78" s="23" t="s">
        <v>18</v>
      </c>
      <c r="G78" s="23" t="s">
        <v>246</v>
      </c>
      <c r="H78" s="23" t="s">
        <v>30</v>
      </c>
      <c r="I78" s="23" t="s">
        <v>136</v>
      </c>
      <c r="J78" s="23">
        <v>0.63</v>
      </c>
      <c r="K78" s="23" t="s">
        <v>101</v>
      </c>
      <c r="L78" s="23">
        <f t="shared" si="5"/>
        <v>0.63</v>
      </c>
    </row>
    <row r="79" spans="1:13">
      <c r="A79" s="23" t="s">
        <v>139</v>
      </c>
      <c r="B79" s="23">
        <v>1</v>
      </c>
      <c r="C79" s="23">
        <v>1</v>
      </c>
      <c r="D79" s="23">
        <v>300</v>
      </c>
      <c r="E79" s="23">
        <v>4</v>
      </c>
      <c r="F79" s="23" t="s">
        <v>18</v>
      </c>
      <c r="G79" s="23" t="s">
        <v>207</v>
      </c>
      <c r="H79" s="23" t="s">
        <v>26</v>
      </c>
      <c r="I79" s="23" t="s">
        <v>27</v>
      </c>
      <c r="J79" s="23">
        <v>0.78</v>
      </c>
      <c r="K79" s="23" t="s">
        <v>28</v>
      </c>
      <c r="L79" s="23">
        <f t="shared" si="5"/>
        <v>0.78</v>
      </c>
      <c r="M79" s="23" t="s">
        <v>144</v>
      </c>
    </row>
    <row r="80" spans="1:13">
      <c r="F80" s="23" t="s">
        <v>18</v>
      </c>
      <c r="G80" s="23" t="s">
        <v>207</v>
      </c>
      <c r="H80" s="23" t="s">
        <v>26</v>
      </c>
      <c r="I80" s="23" t="s">
        <v>27</v>
      </c>
      <c r="J80" s="23">
        <v>0.76</v>
      </c>
      <c r="K80" s="23" t="s">
        <v>28</v>
      </c>
      <c r="L80" s="23">
        <f t="shared" si="5"/>
        <v>0.76</v>
      </c>
      <c r="M80" s="23" t="s">
        <v>145</v>
      </c>
    </row>
    <row r="81" spans="1:13">
      <c r="F81" s="23" t="s">
        <v>148</v>
      </c>
      <c r="G81" s="23" t="s">
        <v>207</v>
      </c>
      <c r="H81" s="23" t="s">
        <v>26</v>
      </c>
      <c r="I81" s="23" t="s">
        <v>27</v>
      </c>
      <c r="J81" s="23">
        <v>0.83</v>
      </c>
      <c r="K81" s="23" t="s">
        <v>28</v>
      </c>
      <c r="L81" s="23">
        <f t="shared" si="5"/>
        <v>0.83</v>
      </c>
      <c r="M81" s="23" t="s">
        <v>146</v>
      </c>
    </row>
    <row r="82" spans="1:13">
      <c r="F82" s="23" t="s">
        <v>148</v>
      </c>
      <c r="G82" s="23" t="s">
        <v>207</v>
      </c>
      <c r="H82" s="23" t="s">
        <v>26</v>
      </c>
      <c r="I82" s="23" t="s">
        <v>27</v>
      </c>
      <c r="J82" s="23">
        <v>0.77</v>
      </c>
      <c r="K82" s="23" t="s">
        <v>28</v>
      </c>
      <c r="L82" s="23">
        <f t="shared" si="5"/>
        <v>0.77</v>
      </c>
      <c r="M82" s="23" t="s">
        <v>147</v>
      </c>
    </row>
    <row r="83" spans="1:13">
      <c r="A83" s="23" t="s">
        <v>140</v>
      </c>
      <c r="B83" s="23">
        <v>1</v>
      </c>
      <c r="C83" s="23">
        <v>1</v>
      </c>
      <c r="D83" s="23">
        <v>100</v>
      </c>
      <c r="E83" s="23">
        <v>2</v>
      </c>
      <c r="F83" s="23" t="s">
        <v>18</v>
      </c>
      <c r="G83" s="23" t="s">
        <v>207</v>
      </c>
      <c r="H83" s="23" t="s">
        <v>26</v>
      </c>
      <c r="I83" s="23" t="s">
        <v>142</v>
      </c>
      <c r="J83" s="23">
        <v>0.72</v>
      </c>
      <c r="K83" s="23" t="s">
        <v>141</v>
      </c>
      <c r="L83" s="23">
        <f t="shared" si="5"/>
        <v>0.72</v>
      </c>
      <c r="M83" s="23" t="s">
        <v>149</v>
      </c>
    </row>
    <row r="84" spans="1:13">
      <c r="F84" s="23" t="s">
        <v>18</v>
      </c>
      <c r="G84" s="23" t="s">
        <v>207</v>
      </c>
      <c r="H84" s="23" t="s">
        <v>26</v>
      </c>
      <c r="I84" s="23" t="s">
        <v>143</v>
      </c>
      <c r="J84" s="23">
        <v>0.66</v>
      </c>
      <c r="K84" s="23" t="s">
        <v>141</v>
      </c>
      <c r="L84" s="23">
        <f t="shared" si="5"/>
        <v>0.66</v>
      </c>
      <c r="M84" s="23" t="s">
        <v>149</v>
      </c>
    </row>
    <row r="85" spans="1:13">
      <c r="A85" s="23" t="s">
        <v>150</v>
      </c>
      <c r="B85" s="23">
        <v>1</v>
      </c>
      <c r="C85" s="23">
        <v>1</v>
      </c>
      <c r="D85" s="23">
        <v>89</v>
      </c>
      <c r="E85" s="23">
        <v>5</v>
      </c>
      <c r="F85" s="23" t="s">
        <v>18</v>
      </c>
      <c r="G85" s="23" t="s">
        <v>207</v>
      </c>
      <c r="H85" s="23" t="s">
        <v>26</v>
      </c>
      <c r="I85" s="23" t="s">
        <v>152</v>
      </c>
      <c r="J85" s="23">
        <v>0.76</v>
      </c>
      <c r="K85" s="23" t="s">
        <v>157</v>
      </c>
      <c r="L85" s="23">
        <f t="shared" si="5"/>
        <v>0.76</v>
      </c>
      <c r="M85" s="23" t="s">
        <v>151</v>
      </c>
    </row>
    <row r="86" spans="1:13">
      <c r="F86" s="23" t="s">
        <v>18</v>
      </c>
      <c r="G86" s="23" t="s">
        <v>207</v>
      </c>
      <c r="H86" s="23" t="s">
        <v>26</v>
      </c>
      <c r="I86" s="23" t="s">
        <v>153</v>
      </c>
      <c r="J86" s="23">
        <v>0.51</v>
      </c>
      <c r="K86" s="23" t="s">
        <v>157</v>
      </c>
      <c r="L86" s="23">
        <f t="shared" si="5"/>
        <v>0.51</v>
      </c>
      <c r="M86" s="23" t="s">
        <v>151</v>
      </c>
    </row>
    <row r="87" spans="1:13">
      <c r="F87" s="23" t="s">
        <v>18</v>
      </c>
      <c r="G87" s="23" t="s">
        <v>207</v>
      </c>
      <c r="H87" s="23" t="s">
        <v>26</v>
      </c>
      <c r="I87" s="23" t="s">
        <v>154</v>
      </c>
      <c r="J87" s="23">
        <v>0.68</v>
      </c>
      <c r="K87" s="23" t="s">
        <v>157</v>
      </c>
      <c r="L87" s="23">
        <f t="shared" si="5"/>
        <v>0.68</v>
      </c>
      <c r="M87" s="23" t="s">
        <v>151</v>
      </c>
    </row>
    <row r="88" spans="1:13">
      <c r="F88" s="23" t="s">
        <v>18</v>
      </c>
      <c r="G88" s="23" t="s">
        <v>207</v>
      </c>
      <c r="H88" s="23" t="s">
        <v>26</v>
      </c>
      <c r="I88" s="23" t="s">
        <v>155</v>
      </c>
      <c r="J88" s="23">
        <v>0.7</v>
      </c>
      <c r="K88" s="23" t="s">
        <v>157</v>
      </c>
      <c r="L88" s="23">
        <f t="shared" si="5"/>
        <v>0.7</v>
      </c>
      <c r="M88" s="23" t="s">
        <v>151</v>
      </c>
    </row>
    <row r="89" spans="1:13">
      <c r="F89" s="23" t="s">
        <v>18</v>
      </c>
      <c r="G89" s="23" t="s">
        <v>207</v>
      </c>
      <c r="H89" s="23" t="s">
        <v>26</v>
      </c>
      <c r="I89" s="23" t="s">
        <v>156</v>
      </c>
      <c r="J89" s="23">
        <v>0.81</v>
      </c>
      <c r="K89" s="23" t="s">
        <v>157</v>
      </c>
      <c r="L89" s="23">
        <f t="shared" si="5"/>
        <v>0.81</v>
      </c>
      <c r="M89" s="23" t="s">
        <v>151</v>
      </c>
    </row>
    <row r="90" spans="1:13">
      <c r="A90" s="23" t="s">
        <v>158</v>
      </c>
      <c r="B90" s="23">
        <v>1</v>
      </c>
      <c r="C90" s="23">
        <v>1</v>
      </c>
      <c r="D90" s="23">
        <v>34</v>
      </c>
      <c r="E90" s="23">
        <v>2</v>
      </c>
      <c r="F90" s="23" t="s">
        <v>162</v>
      </c>
      <c r="G90" s="23" t="s">
        <v>245</v>
      </c>
      <c r="H90" s="23" t="s">
        <v>159</v>
      </c>
      <c r="I90" s="23" t="s">
        <v>161</v>
      </c>
      <c r="J90" s="23">
        <v>0.46</v>
      </c>
      <c r="K90" s="23" t="s">
        <v>72</v>
      </c>
      <c r="L90" s="23" t="s">
        <v>23</v>
      </c>
      <c r="M90" s="23" t="s">
        <v>163</v>
      </c>
    </row>
    <row r="91" spans="1:13">
      <c r="F91" s="23" t="s">
        <v>162</v>
      </c>
      <c r="G91" s="23" t="s">
        <v>245</v>
      </c>
      <c r="H91" s="23" t="s">
        <v>160</v>
      </c>
      <c r="I91" s="23" t="s">
        <v>161</v>
      </c>
      <c r="J91" s="23">
        <v>0.49</v>
      </c>
      <c r="K91" s="23" t="s">
        <v>72</v>
      </c>
      <c r="L91" s="23" t="s">
        <v>23</v>
      </c>
    </row>
    <row r="92" spans="1:13">
      <c r="A92" s="23" t="s">
        <v>164</v>
      </c>
      <c r="B92" s="23">
        <v>1</v>
      </c>
      <c r="C92" s="23">
        <v>1</v>
      </c>
      <c r="D92" s="23">
        <v>100</v>
      </c>
      <c r="E92" s="23">
        <v>4</v>
      </c>
      <c r="F92" s="23" t="s">
        <v>70</v>
      </c>
      <c r="G92" s="23" t="s">
        <v>245</v>
      </c>
      <c r="H92" s="23" t="s">
        <v>165</v>
      </c>
      <c r="I92" s="23" t="s">
        <v>97</v>
      </c>
      <c r="J92" s="23">
        <v>0.51</v>
      </c>
      <c r="K92" s="23" t="s">
        <v>23</v>
      </c>
      <c r="L92" s="23" t="s">
        <v>23</v>
      </c>
    </row>
    <row r="93" spans="1:13">
      <c r="F93" s="23" t="s">
        <v>70</v>
      </c>
      <c r="G93" s="23" t="s">
        <v>245</v>
      </c>
      <c r="H93" s="23" t="s">
        <v>165</v>
      </c>
      <c r="I93" s="23" t="s">
        <v>98</v>
      </c>
      <c r="J93" s="23">
        <v>0.52</v>
      </c>
      <c r="K93" s="23" t="s">
        <v>23</v>
      </c>
      <c r="L93" s="23" t="s">
        <v>23</v>
      </c>
    </row>
    <row r="94" spans="1:13">
      <c r="F94" s="23" t="s">
        <v>70</v>
      </c>
      <c r="G94" s="23" t="s">
        <v>245</v>
      </c>
      <c r="H94" s="23" t="s">
        <v>165</v>
      </c>
      <c r="I94" s="23" t="s">
        <v>99</v>
      </c>
      <c r="J94" s="23">
        <v>0.46</v>
      </c>
      <c r="K94" s="23" t="s">
        <v>23</v>
      </c>
      <c r="L94" s="23" t="s">
        <v>23</v>
      </c>
    </row>
    <row r="95" spans="1:13">
      <c r="F95" s="23" t="s">
        <v>70</v>
      </c>
      <c r="G95" s="23" t="s">
        <v>245</v>
      </c>
      <c r="H95" s="23" t="s">
        <v>165</v>
      </c>
      <c r="I95" s="23" t="s">
        <v>100</v>
      </c>
      <c r="J95" s="23">
        <v>0.43</v>
      </c>
      <c r="K95" s="23" t="s">
        <v>23</v>
      </c>
      <c r="L95" s="23" t="s">
        <v>23</v>
      </c>
    </row>
    <row r="96" spans="1:13">
      <c r="A96" s="23" t="s">
        <v>166</v>
      </c>
      <c r="B96" s="23">
        <v>1</v>
      </c>
      <c r="C96" s="23">
        <v>1</v>
      </c>
      <c r="D96" s="23">
        <v>48</v>
      </c>
      <c r="E96" s="23">
        <v>6</v>
      </c>
      <c r="F96" s="23" t="s">
        <v>18</v>
      </c>
      <c r="G96" s="23" t="s">
        <v>245</v>
      </c>
      <c r="H96" s="23" t="s">
        <v>95</v>
      </c>
      <c r="I96" s="23" t="s">
        <v>97</v>
      </c>
      <c r="J96" s="23">
        <v>0.62</v>
      </c>
      <c r="K96" s="23" t="s">
        <v>169</v>
      </c>
      <c r="L96" s="23" t="s">
        <v>23</v>
      </c>
      <c r="M96" s="23" t="s">
        <v>170</v>
      </c>
    </row>
    <row r="97" spans="1:13">
      <c r="F97" s="23" t="s">
        <v>18</v>
      </c>
      <c r="G97" s="23" t="s">
        <v>245</v>
      </c>
      <c r="H97" s="23" t="s">
        <v>95</v>
      </c>
      <c r="I97" s="23" t="s">
        <v>98</v>
      </c>
      <c r="J97" s="23">
        <v>0.72</v>
      </c>
      <c r="K97" s="23" t="s">
        <v>101</v>
      </c>
      <c r="L97" s="23" t="s">
        <v>23</v>
      </c>
      <c r="M97" s="23" t="s">
        <v>170</v>
      </c>
    </row>
    <row r="98" spans="1:13">
      <c r="F98" s="23" t="s">
        <v>18</v>
      </c>
      <c r="G98" s="23" t="s">
        <v>245</v>
      </c>
      <c r="H98" s="23" t="s">
        <v>95</v>
      </c>
      <c r="I98" s="23" t="s">
        <v>99</v>
      </c>
      <c r="J98" s="23">
        <v>0.76</v>
      </c>
      <c r="K98" s="23" t="s">
        <v>101</v>
      </c>
      <c r="L98" s="23" t="s">
        <v>23</v>
      </c>
      <c r="M98" s="23" t="s">
        <v>170</v>
      </c>
    </row>
    <row r="99" spans="1:13">
      <c r="F99" s="23" t="s">
        <v>18</v>
      </c>
      <c r="G99" s="23" t="s">
        <v>245</v>
      </c>
      <c r="H99" s="23" t="s">
        <v>95</v>
      </c>
      <c r="I99" s="23" t="s">
        <v>100</v>
      </c>
      <c r="J99" s="23">
        <v>0.62</v>
      </c>
      <c r="K99" s="23" t="s">
        <v>101</v>
      </c>
      <c r="L99" s="23" t="s">
        <v>23</v>
      </c>
      <c r="M99" s="23" t="s">
        <v>170</v>
      </c>
    </row>
    <row r="100" spans="1:13">
      <c r="F100" s="23" t="s">
        <v>18</v>
      </c>
      <c r="G100" s="23" t="s">
        <v>245</v>
      </c>
      <c r="H100" s="23" t="s">
        <v>95</v>
      </c>
      <c r="I100" s="23" t="s">
        <v>167</v>
      </c>
      <c r="J100" s="23">
        <v>0.4</v>
      </c>
      <c r="K100" s="23" t="s">
        <v>101</v>
      </c>
      <c r="L100" s="23" t="s">
        <v>23</v>
      </c>
      <c r="M100" s="23" t="s">
        <v>170</v>
      </c>
    </row>
    <row r="101" spans="1:13">
      <c r="F101" s="23" t="s">
        <v>18</v>
      </c>
      <c r="G101" s="23" t="s">
        <v>245</v>
      </c>
      <c r="H101" s="23" t="s">
        <v>95</v>
      </c>
      <c r="I101" s="23" t="s">
        <v>168</v>
      </c>
      <c r="J101" s="23">
        <v>-0.01</v>
      </c>
      <c r="K101" s="23" t="s">
        <v>101</v>
      </c>
      <c r="L101" s="23" t="s">
        <v>23</v>
      </c>
      <c r="M101" s="23" t="s">
        <v>170</v>
      </c>
    </row>
    <row r="102" spans="1:13">
      <c r="A102" s="23" t="s">
        <v>171</v>
      </c>
      <c r="B102" s="23">
        <v>1</v>
      </c>
      <c r="C102" s="23">
        <v>1</v>
      </c>
      <c r="D102" s="23">
        <v>32</v>
      </c>
      <c r="E102" s="23">
        <v>4</v>
      </c>
      <c r="F102" s="23" t="s">
        <v>18</v>
      </c>
      <c r="G102" s="23" t="s">
        <v>245</v>
      </c>
      <c r="H102" s="23" t="s">
        <v>173</v>
      </c>
      <c r="I102" s="23" t="s">
        <v>97</v>
      </c>
      <c r="J102" s="23">
        <v>0.45</v>
      </c>
      <c r="K102" s="23" t="s">
        <v>23</v>
      </c>
      <c r="L102" s="23" t="s">
        <v>23</v>
      </c>
    </row>
    <row r="103" spans="1:13">
      <c r="F103" s="23" t="s">
        <v>18</v>
      </c>
      <c r="G103" s="23" t="s">
        <v>245</v>
      </c>
      <c r="H103" s="23" t="s">
        <v>173</v>
      </c>
      <c r="I103" s="23" t="s">
        <v>98</v>
      </c>
      <c r="J103" s="23">
        <v>0.47</v>
      </c>
      <c r="K103" s="23" t="s">
        <v>23</v>
      </c>
      <c r="L103" s="23" t="s">
        <v>23</v>
      </c>
    </row>
    <row r="104" spans="1:13">
      <c r="F104" s="23" t="s">
        <v>18</v>
      </c>
      <c r="G104" s="23" t="s">
        <v>245</v>
      </c>
      <c r="H104" s="23" t="s">
        <v>173</v>
      </c>
      <c r="I104" s="23" t="s">
        <v>99</v>
      </c>
      <c r="J104" s="23">
        <v>0.63</v>
      </c>
      <c r="K104" s="23" t="s">
        <v>23</v>
      </c>
      <c r="L104" s="23" t="s">
        <v>23</v>
      </c>
    </row>
    <row r="105" spans="1:13">
      <c r="F105" s="23" t="s">
        <v>18</v>
      </c>
      <c r="G105" s="23" t="s">
        <v>245</v>
      </c>
      <c r="H105" s="23" t="s">
        <v>173</v>
      </c>
      <c r="I105" s="23" t="s">
        <v>100</v>
      </c>
      <c r="J105" s="23">
        <v>0.27</v>
      </c>
      <c r="K105" s="23" t="s">
        <v>23</v>
      </c>
      <c r="L105" s="23" t="s">
        <v>23</v>
      </c>
    </row>
    <row r="106" spans="1:13">
      <c r="A106" s="23" t="s">
        <v>174</v>
      </c>
      <c r="B106" s="23">
        <v>1</v>
      </c>
      <c r="C106" s="23">
        <v>1</v>
      </c>
      <c r="D106" s="23">
        <v>96</v>
      </c>
      <c r="E106" s="23">
        <v>2</v>
      </c>
      <c r="F106" s="23" t="s">
        <v>18</v>
      </c>
      <c r="G106" s="23" t="s">
        <v>245</v>
      </c>
      <c r="H106" s="23" t="s">
        <v>95</v>
      </c>
      <c r="I106" s="23" t="s">
        <v>57</v>
      </c>
      <c r="J106" s="23">
        <v>0.65</v>
      </c>
      <c r="K106" s="23" t="s">
        <v>101</v>
      </c>
      <c r="L106" s="23">
        <f t="shared" ref="L106:L107" si="6" xml:space="preserve"> J106</f>
        <v>0.65</v>
      </c>
    </row>
    <row r="107" spans="1:13">
      <c r="F107" s="23" t="s">
        <v>18</v>
      </c>
      <c r="G107" s="23" t="s">
        <v>245</v>
      </c>
      <c r="H107" s="23" t="s">
        <v>95</v>
      </c>
      <c r="I107" s="23" t="s">
        <v>175</v>
      </c>
      <c r="J107" s="23">
        <v>0.68</v>
      </c>
      <c r="K107" s="23" t="s">
        <v>101</v>
      </c>
      <c r="L107" s="23">
        <f t="shared" si="6"/>
        <v>0.68</v>
      </c>
    </row>
    <row r="108" spans="1:13">
      <c r="A108" s="23" t="s">
        <v>242</v>
      </c>
      <c r="B108" s="23">
        <v>1</v>
      </c>
      <c r="C108" s="23">
        <v>1</v>
      </c>
      <c r="D108" s="23">
        <v>103</v>
      </c>
      <c r="E108" s="23">
        <v>1</v>
      </c>
      <c r="F108" s="23" t="s">
        <v>18</v>
      </c>
      <c r="G108" s="23" t="s">
        <v>246</v>
      </c>
      <c r="H108" s="23" t="s">
        <v>30</v>
      </c>
      <c r="I108" s="23" t="s">
        <v>57</v>
      </c>
      <c r="J108" s="23">
        <v>0.63</v>
      </c>
      <c r="K108" s="23" t="s">
        <v>176</v>
      </c>
      <c r="L108" s="23" t="s">
        <v>23</v>
      </c>
    </row>
    <row r="121" spans="8:10">
      <c r="J121" s="23" t="e">
        <f>#REF! *#REF!/(#REF!*#REF!)</f>
        <v>#REF!</v>
      </c>
    </row>
    <row r="123" spans="8:10">
      <c r="J123" s="23" t="e">
        <f>#REF! *#REF!/(#REF!*#REF!)</f>
        <v>#REF!</v>
      </c>
    </row>
    <row r="126" spans="8:10">
      <c r="H126" s="23">
        <f>20/6</f>
        <v>3.3333333333333335</v>
      </c>
    </row>
    <row r="127" spans="8:10">
      <c r="H127" s="23">
        <f>25/6</f>
        <v>4.166666666666667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Individual</vt:lpstr>
      <vt:lpstr>Aggregated</vt:lpstr>
      <vt:lpstr>Aggregated Cut</vt:lpstr>
      <vt:lpstr>Result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Sunthud</dc:creator>
  <cp:lastModifiedBy>Sunthud</cp:lastModifiedBy>
  <dcterms:created xsi:type="dcterms:W3CDTF">2009-04-26T21:35:13Z</dcterms:created>
  <dcterms:modified xsi:type="dcterms:W3CDTF">2009-04-30T15:44:51Z</dcterms:modified>
</cp:coreProperties>
</file>